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1"/>
  </bookViews>
  <sheets>
    <sheet name="HojaDeteminacionIncentivo" sheetId="1" r:id="rId1"/>
    <sheet name="EjemploDeterminacionIncentivo" sheetId="2" r:id="rId2"/>
  </sheets>
  <definedNames>
    <definedName name="_xlnm.Print_Area" localSheetId="0">'HojaDeteminacionIncentivo'!$C$3:$I$3</definedName>
  </definedNames>
  <calcPr fullCalcOnLoad="1"/>
</workbook>
</file>

<file path=xl/sharedStrings.xml><?xml version="1.0" encoding="utf-8"?>
<sst xmlns="http://schemas.openxmlformats.org/spreadsheetml/2006/main" count="132" uniqueCount="59">
  <si>
    <t>Celdas automáticas</t>
  </si>
  <si>
    <t>MRG</t>
  </si>
  <si>
    <t>DISTRIBUIDOR</t>
  </si>
  <si>
    <t>OTROS</t>
  </si>
  <si>
    <t>Celda final</t>
  </si>
  <si>
    <t>EXISTENTE</t>
  </si>
  <si>
    <t>NUEVO</t>
  </si>
  <si>
    <t>GAS NATURAL</t>
  </si>
  <si>
    <t>Celdas seleccionables obligatorias</t>
  </si>
  <si>
    <t>Celdas a cumplimentar obligatorias</t>
  </si>
  <si>
    <t>NO</t>
  </si>
  <si>
    <t>Importe total del presupuesto (sin IVA)</t>
  </si>
  <si>
    <t>Presupuesto albañilería y obra civil (sin IVA)</t>
  </si>
  <si>
    <t>Presupuesto incentivable (sin IVA)</t>
  </si>
  <si>
    <t>SI</t>
  </si>
  <si>
    <t>REFORMA PARCIAL</t>
  </si>
  <si>
    <t>TITULAR:</t>
  </si>
  <si>
    <t>DIRECCION:</t>
  </si>
  <si>
    <t>COD. POSTAL:</t>
  </si>
  <si>
    <t>LOCALIDAD:</t>
  </si>
  <si>
    <t>TELÉFONO:</t>
  </si>
  <si>
    <t>CARGO:</t>
  </si>
  <si>
    <t>PERSONA DE CONTACTO:</t>
  </si>
  <si>
    <t>DATOS GENERALES DE LA INSTALACIÓN</t>
  </si>
  <si>
    <t xml:space="preserve">DATOS DE LA INSTALACIÓN EXISTENTE </t>
  </si>
  <si>
    <t xml:space="preserve">DATOS DE LA INSTALACIÓN REFORMADA </t>
  </si>
  <si>
    <t>Combustible existente en la instalación</t>
  </si>
  <si>
    <t>Nuevo combustible instalado</t>
  </si>
  <si>
    <t>PCI combustible existente:</t>
  </si>
  <si>
    <t>Potencia total equipos existentes:</t>
  </si>
  <si>
    <t>[kW]</t>
  </si>
  <si>
    <t>Consumo anual combustible instalación:</t>
  </si>
  <si>
    <t>Potencia total nuevos equipos:</t>
  </si>
  <si>
    <t>¿Se transforman todos los equipos de la instalación?</t>
  </si>
  <si>
    <t>Consumo anual energía de instalación:</t>
  </si>
  <si>
    <t>[MWh]</t>
  </si>
  <si>
    <t>Consumo anual equipos reformados:</t>
  </si>
  <si>
    <t>Empresa distribuidora de gas de la instalación</t>
  </si>
  <si>
    <t>PCI</t>
  </si>
  <si>
    <t>DETERMINACIÓN DE LA CUANTÍA APROXIMADA DEL INCENTIVO</t>
  </si>
  <si>
    <t>Incentivo máximo en función del presupuesto                  (€)</t>
  </si>
  <si>
    <t>Incentivo FINAL resultante de la instalación               (€)</t>
  </si>
  <si>
    <t>Cuantía FINAL del incentivo de GND               (€)</t>
  </si>
  <si>
    <t>Cuantía FINAL del incentivo de MRG                              (€)</t>
  </si>
  <si>
    <t>Incentivo maximo sobre el consumo de la instalación          (€)</t>
  </si>
  <si>
    <t>Ratio de equipos sustituidos respecto al total de la instalación</t>
  </si>
  <si>
    <t>GASOLEO</t>
  </si>
  <si>
    <t>CARBON</t>
  </si>
  <si>
    <t>UNIDAD</t>
  </si>
  <si>
    <t>kWh/kg</t>
  </si>
  <si>
    <t>kWh/litro</t>
  </si>
  <si>
    <r>
      <t>kWh/m</t>
    </r>
    <r>
      <rPr>
        <b/>
        <vertAlign val="superscript"/>
        <sz val="10"/>
        <color indexed="8"/>
        <rFont val="Calibri"/>
        <family val="2"/>
      </rPr>
      <t>3</t>
    </r>
    <r>
      <rPr>
        <b/>
        <sz val="10"/>
        <color indexed="8"/>
        <rFont val="Calibri"/>
        <family val="2"/>
      </rPr>
      <t>(n)</t>
    </r>
  </si>
  <si>
    <t>Consumo anual de energía de la instalación           (MWh/anuales)</t>
  </si>
  <si>
    <t>Consumo anual de energía de equipos sustituidos           (MWh/anuales)</t>
  </si>
  <si>
    <t>Celdas a cumplimentar obligatorias solamente si celda superior es "NO"</t>
  </si>
  <si>
    <t>GLP</t>
  </si>
  <si>
    <t>FUEL OIL</t>
  </si>
  <si>
    <t>PLAN RENOVE DE COMPONENTES INDUSTRIALES A GAS EN LA COMUNIDAD DE MADRID 2018</t>
  </si>
  <si>
    <t>NEDGIA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</si>
</sst>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#,##0.0"/>
    <numFmt numFmtId="166" formatCode="0.0%"/>
    <numFmt numFmtId="167" formatCode="_-* #,##0.0\ _€_-;\-* #,##0.0\ _€_-;_-* &quot;-&quot;??\ _€_-;_-@_-"/>
    <numFmt numFmtId="168" formatCode="0.000000000"/>
    <numFmt numFmtId="169" formatCode="0.0000000000"/>
    <numFmt numFmtId="170" formatCode="0.0000000000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_-* #,##0.000\ _€_-;\-* #,##0.000\ _€_-;_-* &quot;-&quot;??\ _€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10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Franklin Gothic Demi Cond"/>
      <family val="2"/>
    </font>
    <font>
      <b/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1"/>
      <color theme="1"/>
      <name val="Franklin Gothic Demi Cond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7" tint="0.399949997663497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13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7" fillId="0" borderId="10" xfId="0" applyFont="1" applyBorder="1" applyAlignment="1">
      <alignment horizontal="center"/>
    </xf>
    <xf numFmtId="3" fontId="0" fillId="33" borderId="10" xfId="0" applyNumberFormat="1" applyFill="1" applyBorder="1" applyAlignment="1">
      <alignment/>
    </xf>
    <xf numFmtId="3" fontId="0" fillId="34" borderId="10" xfId="0" applyNumberFormat="1" applyFill="1" applyBorder="1" applyAlignment="1">
      <alignment/>
    </xf>
    <xf numFmtId="0" fontId="0" fillId="35" borderId="0" xfId="0" applyFill="1" applyAlignment="1">
      <alignment horizontal="center"/>
    </xf>
    <xf numFmtId="3" fontId="0" fillId="36" borderId="10" xfId="0" applyNumberFormat="1" applyFill="1" applyBorder="1" applyAlignment="1">
      <alignment/>
    </xf>
    <xf numFmtId="0" fontId="0" fillId="37" borderId="10" xfId="0" applyFill="1" applyBorder="1" applyAlignment="1">
      <alignment/>
    </xf>
    <xf numFmtId="0" fontId="48" fillId="0" borderId="0" xfId="0" applyFont="1" applyAlignment="1">
      <alignment/>
    </xf>
    <xf numFmtId="0" fontId="0" fillId="38" borderId="10" xfId="0" applyFill="1" applyBorder="1" applyAlignment="1">
      <alignment horizontal="center" vertical="center"/>
    </xf>
    <xf numFmtId="0" fontId="48" fillId="37" borderId="10" xfId="0" applyFont="1" applyFill="1" applyBorder="1" applyAlignment="1">
      <alignment/>
    </xf>
    <xf numFmtId="0" fontId="48" fillId="37" borderId="11" xfId="0" applyFont="1" applyFill="1" applyBorder="1" applyAlignment="1">
      <alignment/>
    </xf>
    <xf numFmtId="0" fontId="48" fillId="37" borderId="12" xfId="0" applyFont="1" applyFill="1" applyBorder="1" applyAlignment="1">
      <alignment/>
    </xf>
    <xf numFmtId="0" fontId="47" fillId="0" borderId="10" xfId="0" applyFont="1" applyFill="1" applyBorder="1" applyAlignment="1">
      <alignment horizontal="center"/>
    </xf>
    <xf numFmtId="0" fontId="47" fillId="33" borderId="0" xfId="0" applyFont="1" applyFill="1" applyAlignment="1">
      <alignment horizontal="center"/>
    </xf>
    <xf numFmtId="0" fontId="48" fillId="0" borderId="13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8" fillId="0" borderId="17" xfId="0" applyFont="1" applyBorder="1" applyAlignment="1" applyProtection="1">
      <alignment vertical="center"/>
      <protection hidden="1"/>
    </xf>
    <xf numFmtId="0" fontId="48" fillId="0" borderId="12" xfId="0" applyFont="1" applyBorder="1" applyAlignment="1" applyProtection="1">
      <alignment vertical="center"/>
      <protection hidden="1"/>
    </xf>
    <xf numFmtId="0" fontId="47" fillId="0" borderId="0" xfId="0" applyFont="1" applyFill="1" applyBorder="1" applyAlignment="1">
      <alignment horizontal="center"/>
    </xf>
    <xf numFmtId="0" fontId="2" fillId="37" borderId="0" xfId="0" applyFont="1" applyFill="1" applyAlignment="1">
      <alignment horizontal="center"/>
    </xf>
    <xf numFmtId="0" fontId="0" fillId="0" borderId="0" xfId="0" applyAlignment="1">
      <alignment wrapText="1"/>
    </xf>
    <xf numFmtId="0" fontId="48" fillId="0" borderId="18" xfId="0" applyFont="1" applyBorder="1" applyAlignment="1">
      <alignment horizontal="center" vertical="center" wrapText="1"/>
    </xf>
    <xf numFmtId="0" fontId="48" fillId="34" borderId="18" xfId="0" applyFont="1" applyFill="1" applyBorder="1" applyAlignment="1">
      <alignment horizontal="center" vertical="center" wrapText="1"/>
    </xf>
    <xf numFmtId="0" fontId="48" fillId="39" borderId="18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8" fillId="0" borderId="19" xfId="0" applyFont="1" applyBorder="1" applyAlignment="1">
      <alignment horizontal="center" vertical="center" wrapText="1"/>
    </xf>
    <xf numFmtId="0" fontId="48" fillId="40" borderId="20" xfId="0" applyFont="1" applyFill="1" applyBorder="1" applyAlignment="1">
      <alignment horizontal="center" vertical="center" wrapText="1"/>
    </xf>
    <xf numFmtId="0" fontId="0" fillId="17" borderId="10" xfId="0" applyFill="1" applyBorder="1" applyAlignment="1">
      <alignment horizontal="center" vertical="center"/>
    </xf>
    <xf numFmtId="3" fontId="47" fillId="0" borderId="21" xfId="0" applyNumberFormat="1" applyFont="1" applyFill="1" applyBorder="1" applyAlignment="1" applyProtection="1">
      <alignment vertical="center"/>
      <protection hidden="1"/>
    </xf>
    <xf numFmtId="0" fontId="0" fillId="41" borderId="10" xfId="0" applyFill="1" applyBorder="1" applyAlignment="1">
      <alignment/>
    </xf>
    <xf numFmtId="43" fontId="47" fillId="33" borderId="22" xfId="49" applyNumberFormat="1" applyFont="1" applyFill="1" applyBorder="1" applyAlignment="1" applyProtection="1">
      <alignment vertical="center"/>
      <protection locked="0"/>
    </xf>
    <xf numFmtId="43" fontId="47" fillId="33" borderId="23" xfId="49" applyNumberFormat="1" applyFont="1" applyFill="1" applyBorder="1" applyAlignment="1" applyProtection="1">
      <alignment vertical="center"/>
      <protection locked="0"/>
    </xf>
    <xf numFmtId="43" fontId="47" fillId="42" borderId="24" xfId="49" applyNumberFormat="1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locked="0"/>
    </xf>
    <xf numFmtId="0" fontId="49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 wrapText="1"/>
      <protection hidden="1"/>
    </xf>
    <xf numFmtId="43" fontId="47" fillId="43" borderId="25" xfId="49" applyNumberFormat="1" applyFont="1" applyFill="1" applyBorder="1" applyAlignment="1" applyProtection="1">
      <alignment vertical="center"/>
      <protection hidden="1"/>
    </xf>
    <xf numFmtId="43" fontId="47" fillId="43" borderId="26" xfId="49" applyNumberFormat="1" applyFont="1" applyFill="1" applyBorder="1" applyAlignment="1" applyProtection="1">
      <alignment vertical="center"/>
      <protection hidden="1"/>
    </xf>
    <xf numFmtId="176" fontId="47" fillId="43" borderId="26" xfId="0" applyNumberFormat="1" applyFont="1" applyFill="1" applyBorder="1" applyAlignment="1" applyProtection="1">
      <alignment horizontal="center" vertical="center"/>
      <protection hidden="1"/>
    </xf>
    <xf numFmtId="164" fontId="47" fillId="43" borderId="26" xfId="49" applyNumberFormat="1" applyFont="1" applyFill="1" applyBorder="1" applyAlignment="1" applyProtection="1">
      <alignment vertical="center"/>
      <protection hidden="1"/>
    </xf>
    <xf numFmtId="164" fontId="47" fillId="41" borderId="27" xfId="49" applyNumberFormat="1" applyFont="1" applyFill="1" applyBorder="1" applyAlignment="1" applyProtection="1">
      <alignment vertical="center"/>
      <protection hidden="1"/>
    </xf>
    <xf numFmtId="0" fontId="48" fillId="34" borderId="20" xfId="0" applyFont="1" applyFill="1" applyBorder="1" applyAlignment="1" applyProtection="1">
      <alignment horizontal="center" vertical="center"/>
      <protection/>
    </xf>
    <xf numFmtId="43" fontId="47" fillId="37" borderId="27" xfId="49" applyNumberFormat="1" applyFont="1" applyFill="1" applyBorder="1" applyAlignment="1" applyProtection="1">
      <alignment vertical="center"/>
      <protection locked="0"/>
    </xf>
    <xf numFmtId="0" fontId="48" fillId="34" borderId="28" xfId="0" applyFont="1" applyFill="1" applyBorder="1" applyAlignment="1" applyProtection="1">
      <alignment horizontal="center" vertical="center"/>
      <protection locked="0"/>
    </xf>
    <xf numFmtId="0" fontId="48" fillId="34" borderId="20" xfId="0" applyFont="1" applyFill="1" applyBorder="1" applyAlignment="1" applyProtection="1">
      <alignment horizontal="center" vertical="center"/>
      <protection locked="0"/>
    </xf>
    <xf numFmtId="43" fontId="47" fillId="33" borderId="27" xfId="49" applyFont="1" applyFill="1" applyBorder="1" applyAlignment="1" applyProtection="1">
      <alignment vertical="center"/>
      <protection locked="0"/>
    </xf>
    <xf numFmtId="43" fontId="47" fillId="33" borderId="29" xfId="49" applyFont="1" applyFill="1" applyBorder="1" applyAlignment="1" applyProtection="1">
      <alignment vertical="center"/>
      <protection locked="0"/>
    </xf>
    <xf numFmtId="43" fontId="47" fillId="33" borderId="30" xfId="49" applyNumberFormat="1" applyFont="1" applyFill="1" applyBorder="1" applyAlignment="1" applyProtection="1">
      <alignment vertical="center"/>
      <protection locked="0"/>
    </xf>
    <xf numFmtId="0" fontId="47" fillId="34" borderId="20" xfId="0" applyFont="1" applyFill="1" applyBorder="1" applyAlignment="1" applyProtection="1">
      <alignment horizontal="center" vertical="center"/>
      <protection locked="0"/>
    </xf>
    <xf numFmtId="43" fontId="24" fillId="43" borderId="30" xfId="49" applyNumberFormat="1" applyFont="1" applyFill="1" applyBorder="1" applyAlignment="1" applyProtection="1">
      <alignment horizontal="right" vertical="center"/>
      <protection hidden="1"/>
    </xf>
    <xf numFmtId="43" fontId="47" fillId="43" borderId="27" xfId="49" applyNumberFormat="1" applyFont="1" applyFill="1" applyBorder="1" applyAlignment="1" applyProtection="1">
      <alignment vertical="center"/>
      <protection hidden="1"/>
    </xf>
    <xf numFmtId="0" fontId="50" fillId="44" borderId="31" xfId="0" applyFont="1" applyFill="1" applyBorder="1" applyAlignment="1" applyProtection="1">
      <alignment horizontal="center" vertical="center"/>
      <protection hidden="1"/>
    </xf>
    <xf numFmtId="0" fontId="0" fillId="44" borderId="32" xfId="0" applyFill="1" applyBorder="1" applyAlignment="1" applyProtection="1">
      <alignment horizontal="center" vertical="center"/>
      <protection hidden="1"/>
    </xf>
    <xf numFmtId="0" fontId="0" fillId="0" borderId="33" xfId="0" applyBorder="1" applyAlignment="1">
      <alignment vertical="center"/>
    </xf>
    <xf numFmtId="0" fontId="50" fillId="45" borderId="31" xfId="0" applyFont="1" applyFill="1" applyBorder="1" applyAlignment="1" applyProtection="1">
      <alignment horizontal="center" vertical="center"/>
      <protection hidden="1"/>
    </xf>
    <xf numFmtId="0" fontId="0" fillId="45" borderId="32" xfId="0" applyFill="1" applyBorder="1" applyAlignment="1" applyProtection="1">
      <alignment horizontal="center" vertical="center"/>
      <protection hidden="1"/>
    </xf>
    <xf numFmtId="0" fontId="47" fillId="0" borderId="31" xfId="0" applyFont="1" applyBorder="1" applyAlignment="1">
      <alignment horizontal="center" vertical="center"/>
    </xf>
    <xf numFmtId="0" fontId="47" fillId="0" borderId="32" xfId="0" applyFont="1" applyBorder="1" applyAlignment="1">
      <alignment horizontal="center" vertical="center"/>
    </xf>
    <xf numFmtId="0" fontId="47" fillId="0" borderId="33" xfId="0" applyFont="1" applyBorder="1" applyAlignment="1">
      <alignment horizontal="center" vertical="center"/>
    </xf>
    <xf numFmtId="0" fontId="48" fillId="0" borderId="34" xfId="0" applyFont="1" applyBorder="1" applyAlignment="1" applyProtection="1">
      <alignment vertical="center"/>
      <protection hidden="1"/>
    </xf>
    <xf numFmtId="0" fontId="48" fillId="0" borderId="35" xfId="0" applyFont="1" applyBorder="1" applyAlignment="1" applyProtection="1">
      <alignment vertical="center"/>
      <protection hidden="1"/>
    </xf>
    <xf numFmtId="0" fontId="48" fillId="0" borderId="36" xfId="0" applyFont="1" applyBorder="1" applyAlignment="1">
      <alignment vertical="center"/>
    </xf>
    <xf numFmtId="0" fontId="48" fillId="0" borderId="15" xfId="0" applyFont="1" applyBorder="1" applyAlignment="1">
      <alignment vertical="center"/>
    </xf>
    <xf numFmtId="0" fontId="48" fillId="0" borderId="36" xfId="0" applyFont="1" applyFill="1" applyBorder="1" applyAlignment="1" applyProtection="1">
      <alignment vertical="center"/>
      <protection hidden="1"/>
    </xf>
    <xf numFmtId="0" fontId="0" fillId="0" borderId="15" xfId="0" applyBorder="1" applyAlignment="1">
      <alignment vertical="center"/>
    </xf>
    <xf numFmtId="0" fontId="0" fillId="0" borderId="37" xfId="0" applyBorder="1" applyAlignment="1">
      <alignment vertical="center"/>
    </xf>
    <xf numFmtId="0" fontId="48" fillId="0" borderId="38" xfId="0" applyFont="1" applyBorder="1" applyAlignment="1" applyProtection="1">
      <alignment vertical="center"/>
      <protection hidden="1"/>
    </xf>
    <xf numFmtId="0" fontId="48" fillId="0" borderId="21" xfId="0" applyFont="1" applyBorder="1" applyAlignment="1" applyProtection="1">
      <alignment vertical="center"/>
      <protection hidden="1"/>
    </xf>
    <xf numFmtId="0" fontId="48" fillId="0" borderId="39" xfId="0" applyFont="1" applyBorder="1" applyAlignment="1" applyProtection="1">
      <alignment vertical="center"/>
      <protection hidden="1"/>
    </xf>
    <xf numFmtId="0" fontId="51" fillId="34" borderId="31" xfId="0" applyFont="1" applyFill="1" applyBorder="1" applyAlignment="1">
      <alignment horizontal="center"/>
    </xf>
    <xf numFmtId="0" fontId="52" fillId="34" borderId="32" xfId="0" applyFont="1" applyFill="1" applyBorder="1" applyAlignment="1">
      <alignment horizontal="center"/>
    </xf>
    <xf numFmtId="0" fontId="52" fillId="0" borderId="32" xfId="0" applyFont="1" applyBorder="1" applyAlignment="1">
      <alignment/>
    </xf>
    <xf numFmtId="0" fontId="52" fillId="0" borderId="33" xfId="0" applyFont="1" applyBorder="1" applyAlignment="1">
      <alignment/>
    </xf>
    <xf numFmtId="0" fontId="53" fillId="0" borderId="10" xfId="0" applyFont="1" applyBorder="1" applyAlignment="1" applyProtection="1">
      <alignment/>
      <protection locked="0"/>
    </xf>
    <xf numFmtId="0" fontId="49" fillId="0" borderId="10" xfId="0" applyFont="1" applyBorder="1" applyAlignment="1" applyProtection="1">
      <alignment/>
      <protection locked="0"/>
    </xf>
    <xf numFmtId="0" fontId="48" fillId="37" borderId="40" xfId="0" applyFont="1" applyFill="1" applyBorder="1" applyAlignment="1">
      <alignment/>
    </xf>
    <xf numFmtId="0" fontId="0" fillId="37" borderId="13" xfId="0" applyFill="1" applyBorder="1" applyAlignment="1">
      <alignment/>
    </xf>
    <xf numFmtId="0" fontId="49" fillId="0" borderId="40" xfId="0" applyFont="1" applyBorder="1" applyAlignment="1" applyProtection="1">
      <alignment/>
      <protection locked="0"/>
    </xf>
    <xf numFmtId="0" fontId="49" fillId="0" borderId="13" xfId="0" applyFont="1" applyBorder="1" applyAlignment="1" applyProtection="1">
      <alignment/>
      <protection locked="0"/>
    </xf>
    <xf numFmtId="0" fontId="0" fillId="0" borderId="40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48" fillId="0" borderId="41" xfId="0" applyFont="1" applyBorder="1" applyAlignment="1">
      <alignment vertical="center"/>
    </xf>
    <xf numFmtId="0" fontId="48" fillId="0" borderId="14" xfId="0" applyFont="1" applyBorder="1" applyAlignment="1">
      <alignment vertical="center"/>
    </xf>
    <xf numFmtId="0" fontId="48" fillId="0" borderId="42" xfId="0" applyFont="1" applyBorder="1" applyAlignment="1">
      <alignment vertical="center"/>
    </xf>
    <xf numFmtId="0" fontId="48" fillId="0" borderId="43" xfId="0" applyFont="1" applyBorder="1" applyAlignment="1">
      <alignment vertical="center"/>
    </xf>
    <xf numFmtId="0" fontId="48" fillId="0" borderId="19" xfId="0" applyFont="1" applyBorder="1" applyAlignment="1" applyProtection="1">
      <alignment vertical="center"/>
      <protection hidden="1"/>
    </xf>
    <xf numFmtId="0" fontId="48" fillId="0" borderId="18" xfId="0" applyFont="1" applyBorder="1" applyAlignment="1" applyProtection="1">
      <alignment vertical="center"/>
      <protection hidden="1"/>
    </xf>
    <xf numFmtId="0" fontId="51" fillId="34" borderId="31" xfId="0" applyFont="1" applyFill="1" applyBorder="1" applyAlignment="1" applyProtection="1">
      <alignment horizontal="center"/>
      <protection/>
    </xf>
    <xf numFmtId="0" fontId="52" fillId="34" borderId="32" xfId="0" applyFont="1" applyFill="1" applyBorder="1" applyAlignment="1" applyProtection="1">
      <alignment horizontal="center"/>
      <protection/>
    </xf>
    <xf numFmtId="0" fontId="52" fillId="0" borderId="32" xfId="0" applyFont="1" applyBorder="1" applyAlignment="1" applyProtection="1">
      <alignment/>
      <protection/>
    </xf>
    <xf numFmtId="0" fontId="52" fillId="0" borderId="33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48" fillId="37" borderId="10" xfId="0" applyFont="1" applyFill="1" applyBorder="1" applyAlignment="1" applyProtection="1">
      <alignment/>
      <protection/>
    </xf>
    <xf numFmtId="0" fontId="53" fillId="0" borderId="10" xfId="0" applyFont="1" applyBorder="1" applyAlignment="1" applyProtection="1">
      <alignment/>
      <protection/>
    </xf>
    <xf numFmtId="0" fontId="49" fillId="0" borderId="10" xfId="0" applyFont="1" applyBorder="1" applyAlignment="1" applyProtection="1">
      <alignment/>
      <protection/>
    </xf>
    <xf numFmtId="0" fontId="48" fillId="37" borderId="11" xfId="0" applyFont="1" applyFill="1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49" fillId="0" borderId="10" xfId="0" applyFont="1" applyBorder="1" applyAlignment="1" applyProtection="1">
      <alignment/>
      <protection/>
    </xf>
    <xf numFmtId="0" fontId="48" fillId="37" borderId="40" xfId="0" applyFont="1" applyFill="1" applyBorder="1" applyAlignment="1" applyProtection="1">
      <alignment/>
      <protection/>
    </xf>
    <xf numFmtId="0" fontId="0" fillId="37" borderId="13" xfId="0" applyFill="1" applyBorder="1" applyAlignment="1" applyProtection="1">
      <alignment/>
      <protection/>
    </xf>
    <xf numFmtId="0" fontId="48" fillId="37" borderId="12" xfId="0" applyFont="1" applyFill="1" applyBorder="1" applyAlignment="1" applyProtection="1">
      <alignment/>
      <protection/>
    </xf>
    <xf numFmtId="0" fontId="49" fillId="0" borderId="40" xfId="0" applyFont="1" applyBorder="1" applyAlignment="1" applyProtection="1">
      <alignment/>
      <protection/>
    </xf>
    <xf numFmtId="0" fontId="49" fillId="0" borderId="13" xfId="0" applyFont="1" applyBorder="1" applyAlignment="1" applyProtection="1">
      <alignment/>
      <protection/>
    </xf>
    <xf numFmtId="0" fontId="0" fillId="0" borderId="33" xfId="0" applyBorder="1" applyAlignment="1" applyProtection="1">
      <alignment vertical="center"/>
      <protection/>
    </xf>
    <xf numFmtId="0" fontId="47" fillId="0" borderId="31" xfId="0" applyFont="1" applyBorder="1" applyAlignment="1" applyProtection="1">
      <alignment horizontal="center" vertical="center"/>
      <protection/>
    </xf>
    <xf numFmtId="0" fontId="47" fillId="0" borderId="32" xfId="0" applyFont="1" applyBorder="1" applyAlignment="1" applyProtection="1">
      <alignment horizontal="center" vertical="center"/>
      <protection/>
    </xf>
    <xf numFmtId="0" fontId="47" fillId="0" borderId="33" xfId="0" applyFont="1" applyBorder="1" applyAlignment="1" applyProtection="1">
      <alignment horizontal="center" vertical="center"/>
      <protection/>
    </xf>
    <xf numFmtId="0" fontId="48" fillId="34" borderId="28" xfId="0" applyFont="1" applyFill="1" applyBorder="1" applyAlignment="1" applyProtection="1">
      <alignment horizontal="center" vertical="center"/>
      <protection/>
    </xf>
    <xf numFmtId="0" fontId="48" fillId="0" borderId="41" xfId="0" applyFont="1" applyBorder="1" applyAlignment="1" applyProtection="1">
      <alignment vertical="center"/>
      <protection/>
    </xf>
    <xf numFmtId="0" fontId="48" fillId="0" borderId="14" xfId="0" applyFont="1" applyBorder="1" applyAlignment="1" applyProtection="1">
      <alignment vertical="center"/>
      <protection/>
    </xf>
    <xf numFmtId="0" fontId="48" fillId="0" borderId="14" xfId="0" applyFont="1" applyBorder="1" applyAlignment="1" applyProtection="1">
      <alignment horizontal="center" vertical="center"/>
      <protection/>
    </xf>
    <xf numFmtId="0" fontId="48" fillId="0" borderId="15" xfId="0" applyFont="1" applyBorder="1" applyAlignment="1" applyProtection="1">
      <alignment vertical="center"/>
      <protection/>
    </xf>
    <xf numFmtId="0" fontId="48" fillId="0" borderId="15" xfId="0" applyFont="1" applyBorder="1" applyAlignment="1" applyProtection="1">
      <alignment horizontal="center" vertical="center"/>
      <protection/>
    </xf>
    <xf numFmtId="43" fontId="47" fillId="33" borderId="27" xfId="49" applyFont="1" applyFill="1" applyBorder="1" applyAlignment="1" applyProtection="1">
      <alignment vertical="center"/>
      <protection/>
    </xf>
    <xf numFmtId="43" fontId="47" fillId="33" borderId="29" xfId="49" applyFont="1" applyFill="1" applyBorder="1" applyAlignment="1" applyProtection="1">
      <alignment vertical="center"/>
      <protection/>
    </xf>
    <xf numFmtId="0" fontId="48" fillId="0" borderId="42" xfId="0" applyFont="1" applyBorder="1" applyAlignment="1" applyProtection="1">
      <alignment vertical="center"/>
      <protection/>
    </xf>
    <xf numFmtId="0" fontId="48" fillId="0" borderId="43" xfId="0" applyFont="1" applyBorder="1" applyAlignment="1" applyProtection="1">
      <alignment vertical="center"/>
      <protection/>
    </xf>
    <xf numFmtId="0" fontId="48" fillId="0" borderId="13" xfId="0" applyFont="1" applyBorder="1" applyAlignment="1" applyProtection="1">
      <alignment horizontal="center" vertical="center"/>
      <protection/>
    </xf>
    <xf numFmtId="43" fontId="47" fillId="33" borderId="30" xfId="49" applyNumberFormat="1" applyFont="1" applyFill="1" applyBorder="1" applyAlignment="1" applyProtection="1">
      <alignment vertical="center"/>
      <protection/>
    </xf>
    <xf numFmtId="43" fontId="47" fillId="33" borderId="22" xfId="49" applyNumberFormat="1" applyFont="1" applyFill="1" applyBorder="1" applyAlignment="1" applyProtection="1">
      <alignment vertical="center"/>
      <protection/>
    </xf>
    <xf numFmtId="0" fontId="48" fillId="0" borderId="36" xfId="0" applyFont="1" applyBorder="1" applyAlignment="1" applyProtection="1">
      <alignment vertical="center"/>
      <protection/>
    </xf>
    <xf numFmtId="43" fontId="47" fillId="33" borderId="23" xfId="49" applyNumberFormat="1" applyFont="1" applyFill="1" applyBorder="1" applyAlignment="1" applyProtection="1">
      <alignment vertical="center"/>
      <protection/>
    </xf>
    <xf numFmtId="0" fontId="47" fillId="34" borderId="20" xfId="0" applyFont="1" applyFill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37" xfId="0" applyBorder="1" applyAlignment="1" applyProtection="1">
      <alignment vertical="center"/>
      <protection/>
    </xf>
    <xf numFmtId="0" fontId="48" fillId="0" borderId="16" xfId="0" applyFont="1" applyBorder="1" applyAlignment="1" applyProtection="1">
      <alignment horizontal="center" vertical="center"/>
      <protection/>
    </xf>
    <xf numFmtId="43" fontId="47" fillId="37" borderId="27" xfId="49" applyNumberFormat="1" applyFont="1" applyFill="1" applyBorder="1" applyAlignment="1" applyProtection="1">
      <alignment vertical="center"/>
      <protection/>
    </xf>
    <xf numFmtId="0" fontId="48" fillId="0" borderId="19" xfId="0" applyFont="1" applyBorder="1" applyAlignment="1" applyProtection="1">
      <alignment horizontal="center" vertical="center" wrapText="1"/>
      <protection/>
    </xf>
    <xf numFmtId="0" fontId="48" fillId="0" borderId="18" xfId="0" applyFont="1" applyBorder="1" applyAlignment="1" applyProtection="1">
      <alignment horizontal="center" vertical="center" wrapText="1"/>
      <protection/>
    </xf>
    <xf numFmtId="0" fontId="48" fillId="34" borderId="18" xfId="0" applyFont="1" applyFill="1" applyBorder="1" applyAlignment="1" applyProtection="1">
      <alignment horizontal="center" vertical="center" wrapText="1"/>
      <protection/>
    </xf>
    <xf numFmtId="0" fontId="48" fillId="39" borderId="18" xfId="0" applyFont="1" applyFill="1" applyBorder="1" applyAlignment="1" applyProtection="1">
      <alignment horizontal="center" vertical="center" wrapText="1"/>
      <protection/>
    </xf>
    <xf numFmtId="0" fontId="48" fillId="40" borderId="2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Z27"/>
  <sheetViews>
    <sheetView zoomScalePageLayoutView="0" workbookViewId="0" topLeftCell="A1">
      <selection activeCell="J16" sqref="J16"/>
    </sheetView>
  </sheetViews>
  <sheetFormatPr defaultColWidth="11.421875" defaultRowHeight="15"/>
  <cols>
    <col min="2" max="2" width="3.7109375" style="0" customWidth="1"/>
    <col min="3" max="4" width="15.7109375" style="0" customWidth="1"/>
    <col min="5" max="6" width="15.00390625" style="0" customWidth="1"/>
    <col min="7" max="8" width="15.7109375" style="0" customWidth="1"/>
    <col min="9" max="10" width="14.28125" style="0" customWidth="1"/>
    <col min="11" max="11" width="3.7109375" style="0" customWidth="1"/>
    <col min="12" max="12" width="18.7109375" style="0" customWidth="1"/>
    <col min="13" max="14" width="18.7109375" style="0" hidden="1" customWidth="1"/>
    <col min="15" max="15" width="12.7109375" style="0" hidden="1" customWidth="1"/>
    <col min="16" max="17" width="18.7109375" style="0" hidden="1" customWidth="1"/>
    <col min="18" max="18" width="14.28125" style="0" hidden="1" customWidth="1"/>
  </cols>
  <sheetData>
    <row r="1" ht="15">
      <c r="K1" s="1"/>
    </row>
    <row r="2" ht="15.75" thickBot="1">
      <c r="K2" s="1"/>
    </row>
    <row r="3" spans="3:10" ht="19.5" thickBot="1">
      <c r="C3" s="72" t="s">
        <v>57</v>
      </c>
      <c r="D3" s="73"/>
      <c r="E3" s="73"/>
      <c r="F3" s="73"/>
      <c r="G3" s="73"/>
      <c r="H3" s="73"/>
      <c r="I3" s="74"/>
      <c r="J3" s="75"/>
    </row>
    <row r="4" ht="6" customHeight="1"/>
    <row r="5" spans="3:10" ht="15.75">
      <c r="C5" s="10" t="s">
        <v>16</v>
      </c>
      <c r="D5" s="76"/>
      <c r="E5" s="76"/>
      <c r="F5" s="76"/>
      <c r="G5" s="10" t="s">
        <v>17</v>
      </c>
      <c r="H5" s="77"/>
      <c r="I5" s="77"/>
      <c r="J5" s="77"/>
    </row>
    <row r="6" spans="3:10" ht="15">
      <c r="C6" s="11" t="s">
        <v>18</v>
      </c>
      <c r="D6" s="36"/>
      <c r="E6" s="10" t="s">
        <v>19</v>
      </c>
      <c r="F6" s="82"/>
      <c r="G6" s="83"/>
      <c r="H6" s="84"/>
      <c r="I6" s="11" t="s">
        <v>20</v>
      </c>
      <c r="J6" s="37"/>
    </row>
    <row r="7" spans="3:10" ht="15">
      <c r="C7" s="78" t="s">
        <v>22</v>
      </c>
      <c r="D7" s="79"/>
      <c r="E7" s="82"/>
      <c r="F7" s="83"/>
      <c r="G7" s="84"/>
      <c r="H7" s="12" t="s">
        <v>21</v>
      </c>
      <c r="I7" s="80"/>
      <c r="J7" s="81"/>
    </row>
    <row r="8" ht="6" customHeight="1" thickBot="1">
      <c r="F8" s="36"/>
    </row>
    <row r="9" spans="3:10" ht="18" customHeight="1" thickBot="1">
      <c r="C9" s="57" t="s">
        <v>23</v>
      </c>
      <c r="D9" s="58"/>
      <c r="E9" s="58"/>
      <c r="F9" s="58"/>
      <c r="G9" s="58"/>
      <c r="H9" s="58"/>
      <c r="I9" s="58"/>
      <c r="J9" s="56"/>
    </row>
    <row r="10" spans="3:18" ht="18" customHeight="1" thickBot="1">
      <c r="C10" s="59" t="s">
        <v>24</v>
      </c>
      <c r="D10" s="60"/>
      <c r="E10" s="60"/>
      <c r="F10" s="61"/>
      <c r="G10" s="59" t="s">
        <v>25</v>
      </c>
      <c r="H10" s="60"/>
      <c r="I10" s="60"/>
      <c r="J10" s="61"/>
      <c r="M10" s="14" t="s">
        <v>5</v>
      </c>
      <c r="N10" s="22" t="s">
        <v>38</v>
      </c>
      <c r="O10" s="14" t="s">
        <v>48</v>
      </c>
      <c r="P10" s="5" t="s">
        <v>6</v>
      </c>
      <c r="Q10" s="9" t="s">
        <v>15</v>
      </c>
      <c r="R10" s="30" t="s">
        <v>2</v>
      </c>
    </row>
    <row r="11" spans="3:18" ht="18" customHeight="1">
      <c r="C11" s="62" t="s">
        <v>26</v>
      </c>
      <c r="D11" s="63"/>
      <c r="E11" s="71"/>
      <c r="F11" s="46"/>
      <c r="G11" s="62" t="s">
        <v>27</v>
      </c>
      <c r="H11" s="63"/>
      <c r="I11" s="71"/>
      <c r="J11" s="47"/>
      <c r="M11" s="13" t="s">
        <v>47</v>
      </c>
      <c r="N11" s="27">
        <v>9.08</v>
      </c>
      <c r="O11" s="27" t="s">
        <v>49</v>
      </c>
      <c r="P11" s="2" t="s">
        <v>7</v>
      </c>
      <c r="Q11" s="2" t="s">
        <v>14</v>
      </c>
      <c r="R11" s="2" t="s">
        <v>58</v>
      </c>
    </row>
    <row r="12" spans="3:18" ht="18" customHeight="1" thickBot="1">
      <c r="C12" s="85" t="s">
        <v>28</v>
      </c>
      <c r="D12" s="86"/>
      <c r="E12" s="16">
        <f>IF(F11="","",IF(F11="GAS NATURAL","[kWh/m3]",IF(F11="GASOLEO","[kWh/litro]","[kWh/kg]")))</f>
      </c>
      <c r="F12" s="52">
        <f>IF(F11="","",IF(F11="CARBON",N11,IF(F11="GASOLEO",N12,IF(F11="FUEL OIL",N13,IF(F11="GLP",N14,IF(F11="GAS NATURAL",N15,""))))))</f>
      </c>
      <c r="G12" s="65" t="s">
        <v>32</v>
      </c>
      <c r="H12" s="65"/>
      <c r="I12" s="17" t="s">
        <v>30</v>
      </c>
      <c r="J12" s="48"/>
      <c r="M12" s="13" t="s">
        <v>46</v>
      </c>
      <c r="N12" s="27">
        <v>10.28</v>
      </c>
      <c r="O12" s="27" t="s">
        <v>50</v>
      </c>
      <c r="P12" s="2" t="s">
        <v>3</v>
      </c>
      <c r="Q12" s="2" t="s">
        <v>10</v>
      </c>
      <c r="R12" s="2" t="s">
        <v>1</v>
      </c>
    </row>
    <row r="13" spans="3:18" ht="18" customHeight="1" thickBot="1">
      <c r="C13" s="85" t="s">
        <v>29</v>
      </c>
      <c r="D13" s="86"/>
      <c r="E13" s="16" t="s">
        <v>30</v>
      </c>
      <c r="F13" s="49"/>
      <c r="G13" s="89" t="s">
        <v>37</v>
      </c>
      <c r="H13" s="90"/>
      <c r="I13" s="90"/>
      <c r="J13" s="44"/>
      <c r="M13" s="13" t="s">
        <v>56</v>
      </c>
      <c r="N13" s="27">
        <v>11.16</v>
      </c>
      <c r="O13" s="27" t="s">
        <v>49</v>
      </c>
      <c r="R13" s="2" t="s">
        <v>3</v>
      </c>
    </row>
    <row r="14" spans="3:15" ht="18" customHeight="1">
      <c r="C14" s="87" t="s">
        <v>31</v>
      </c>
      <c r="D14" s="88"/>
      <c r="E14" s="15">
        <f>IF(F11="","",IF(F11="GAS NATURAL","[m3/año]",IF(F11="GASOLEO","[litros/año]","[kg/año]")))</f>
      </c>
      <c r="F14" s="50"/>
      <c r="G14" s="89" t="s">
        <v>11</v>
      </c>
      <c r="H14" s="90"/>
      <c r="I14" s="90"/>
      <c r="J14" s="33"/>
      <c r="M14" s="13" t="s">
        <v>55</v>
      </c>
      <c r="N14" s="27">
        <v>12.6</v>
      </c>
      <c r="O14" s="27" t="s">
        <v>49</v>
      </c>
    </row>
    <row r="15" spans="3:15" ht="18" customHeight="1" thickBot="1">
      <c r="C15" s="64" t="s">
        <v>34</v>
      </c>
      <c r="D15" s="65"/>
      <c r="E15" s="17" t="s">
        <v>35</v>
      </c>
      <c r="F15" s="53">
        <f>IF(F11="","",IF(F14="","",F14*F12/1000))</f>
      </c>
      <c r="G15" s="19" t="s">
        <v>12</v>
      </c>
      <c r="H15" s="20"/>
      <c r="I15" s="20"/>
      <c r="J15" s="34"/>
      <c r="M15" s="13" t="s">
        <v>7</v>
      </c>
      <c r="N15" s="27">
        <v>10.7</v>
      </c>
      <c r="O15" s="27" t="s">
        <v>51</v>
      </c>
    </row>
    <row r="16" spans="3:15" ht="18" customHeight="1" thickBot="1">
      <c r="C16" s="62" t="s">
        <v>33</v>
      </c>
      <c r="D16" s="63"/>
      <c r="E16" s="63"/>
      <c r="F16" s="51"/>
      <c r="G16" s="66" t="s">
        <v>13</v>
      </c>
      <c r="H16" s="67"/>
      <c r="I16" s="68"/>
      <c r="J16" s="35">
        <f>IF(J14="",,IF(J15="",,J14-J15))</f>
        <v>0</v>
      </c>
      <c r="M16" s="13"/>
      <c r="N16" s="21"/>
      <c r="O16" s="21"/>
    </row>
    <row r="17" spans="3:10" ht="18" customHeight="1" thickBot="1">
      <c r="C17" s="64" t="s">
        <v>36</v>
      </c>
      <c r="D17" s="65"/>
      <c r="E17" s="18">
        <f>IF(F11="","",IF(F11="GAS NATURAL","[m3/año]",IF(F11="GASOLEO","[litros/año]","[kg/año]")))</f>
      </c>
      <c r="F17" s="45"/>
      <c r="G17" s="69"/>
      <c r="H17" s="70"/>
      <c r="I17" s="70"/>
      <c r="J17" s="31"/>
    </row>
    <row r="18" ht="18" customHeight="1" thickBot="1"/>
    <row r="19" spans="3:14" ht="18" customHeight="1" thickBot="1">
      <c r="C19" s="54" t="s">
        <v>39</v>
      </c>
      <c r="D19" s="55"/>
      <c r="E19" s="55"/>
      <c r="F19" s="55"/>
      <c r="G19" s="55"/>
      <c r="H19" s="55"/>
      <c r="I19" s="55"/>
      <c r="J19" s="56"/>
      <c r="M19" s="21"/>
      <c r="N19" s="27"/>
    </row>
    <row r="20" spans="3:26" s="23" customFormat="1" ht="60" customHeight="1">
      <c r="C20" s="28" t="s">
        <v>52</v>
      </c>
      <c r="D20" s="24" t="s">
        <v>53</v>
      </c>
      <c r="E20" s="24" t="s">
        <v>45</v>
      </c>
      <c r="F20" s="24" t="s">
        <v>44</v>
      </c>
      <c r="G20" s="24" t="s">
        <v>40</v>
      </c>
      <c r="H20" s="25" t="s">
        <v>42</v>
      </c>
      <c r="I20" s="26" t="s">
        <v>43</v>
      </c>
      <c r="J20" s="29" t="s">
        <v>41</v>
      </c>
      <c r="Z20" s="38"/>
    </row>
    <row r="21" spans="3:10" ht="18" customHeight="1" thickBot="1">
      <c r="C21" s="39">
        <f>IF(F15="","",F15)</f>
      </c>
      <c r="D21" s="40">
        <f>IF(F16="SI",C21,IF(F16="","",IF((F16="NO")*AND(F17&gt;F14),"",(F17*F12/1000))))</f>
      </c>
      <c r="E21" s="41">
        <f>IF(C15="","",IF(F16="","",IF(F16="SI",1,IF((F16="NO")*AND(F17&gt;F14),"",D21/C21))))</f>
      </c>
      <c r="F21" s="42">
        <f>IF(OR($F$11="GAS NATURAL",$J$11="OTROS"),"",IF(OR(C21="",D21=""),"",IF(C21&lt;=50,,IF(C21&lt;=160,1511*E21,IF(C21&lt;=240,3100*E21,IF(C21&lt;=420,4500*E21,IF(C21&lt;=600,5500*E21,IF(C21&gt;600,6685*E21,""))))))))</f>
      </c>
      <c r="G21" s="42">
        <f>IF($J$16="","",IF($F$11="","",IF($J$11="","",IF($F$11="GAS NATURAL","",IF($J$11="OTROS","",$J$16)))))</f>
      </c>
      <c r="H21" s="42">
        <f>IF($J$11="","",IF($J$11="OTROS","",IF($J$13="","",IF($J$13="OTROS","",IF($J$13="MRG","",IF(MINA($F$21,$G$21)=0,"",MINA($F$21,$G$21)))))))</f>
      </c>
      <c r="I21" s="42">
        <f>IF($J$11="","",IF($J$11="OTROS","",IF($J$13="","",IF($J$13="OTROS","",IF($J$13="GND","",IF(MINA($F$21,$G$21)=0,"",MINA($F$21,$G$21)))))))</f>
      </c>
      <c r="J21" s="43">
        <f>IF((H21="")*AND(I21=""),"",IF(MAXA(H21,I21)&gt;6685,6685,MAXA(H21,I21)))</f>
      </c>
    </row>
    <row r="22" ht="18" customHeight="1"/>
    <row r="23" spans="3:6" ht="15">
      <c r="C23" s="6"/>
      <c r="D23" s="8" t="s">
        <v>0</v>
      </c>
      <c r="E23" s="8"/>
      <c r="F23" s="8"/>
    </row>
    <row r="24" spans="3:6" ht="15">
      <c r="C24" s="3"/>
      <c r="D24" s="8" t="s">
        <v>9</v>
      </c>
      <c r="E24" s="8"/>
      <c r="F24" s="8"/>
    </row>
    <row r="25" spans="3:6" ht="15">
      <c r="C25" s="4"/>
      <c r="D25" s="8" t="s">
        <v>8</v>
      </c>
      <c r="E25" s="8"/>
      <c r="F25" s="8"/>
    </row>
    <row r="26" spans="3:8" ht="15">
      <c r="C26" s="7"/>
      <c r="D26" s="8" t="s">
        <v>54</v>
      </c>
      <c r="E26" s="8"/>
      <c r="F26" s="8"/>
      <c r="G26" s="8"/>
      <c r="H26" s="8"/>
    </row>
    <row r="27" spans="3:6" ht="15">
      <c r="C27" s="32"/>
      <c r="D27" s="8" t="s">
        <v>4</v>
      </c>
      <c r="E27" s="8"/>
      <c r="F27" s="8"/>
    </row>
    <row r="28" ht="18" customHeight="1"/>
    <row r="29" ht="18" customHeight="1"/>
    <row r="30" ht="18" customHeight="1"/>
    <row r="31" ht="18" customHeight="1"/>
    <row r="32" ht="18" customHeight="1"/>
  </sheetData>
  <sheetProtection password="EBCD" sheet="1"/>
  <mergeCells count="24">
    <mergeCell ref="G11:I11"/>
    <mergeCell ref="C12:D12"/>
    <mergeCell ref="C13:D13"/>
    <mergeCell ref="C14:D14"/>
    <mergeCell ref="G12:H12"/>
    <mergeCell ref="G13:I13"/>
    <mergeCell ref="G14:I14"/>
    <mergeCell ref="C3:J3"/>
    <mergeCell ref="D5:F5"/>
    <mergeCell ref="H5:J5"/>
    <mergeCell ref="C7:D7"/>
    <mergeCell ref="I7:J7"/>
    <mergeCell ref="F6:H6"/>
    <mergeCell ref="E7:G7"/>
    <mergeCell ref="C19:J19"/>
    <mergeCell ref="C9:J9"/>
    <mergeCell ref="C10:F10"/>
    <mergeCell ref="G10:J10"/>
    <mergeCell ref="C16:E16"/>
    <mergeCell ref="C15:D15"/>
    <mergeCell ref="C17:D17"/>
    <mergeCell ref="G16:I16"/>
    <mergeCell ref="G17:I17"/>
    <mergeCell ref="C11:E11"/>
  </mergeCells>
  <dataValidations count="4">
    <dataValidation type="list" allowBlank="1" showInputMessage="1" showErrorMessage="1" sqref="F11">
      <formula1>$M$11:$M$15</formula1>
    </dataValidation>
    <dataValidation type="list" allowBlank="1" showInputMessage="1" showErrorMessage="1" sqref="J11">
      <formula1>$P$11:$P$12</formula1>
    </dataValidation>
    <dataValidation type="list" allowBlank="1" showInputMessage="1" showErrorMessage="1" sqref="F16">
      <formula1>$Q$11:$Q$12</formula1>
    </dataValidation>
    <dataValidation type="list" allowBlank="1" showInputMessage="1" showErrorMessage="1" sqref="J13">
      <formula1>$R$11:$R$13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200" verticalDpi="2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7"/>
  <sheetViews>
    <sheetView tabSelected="1" zoomScalePageLayoutView="0" workbookViewId="0" topLeftCell="B1">
      <selection activeCell="U11" sqref="U11"/>
    </sheetView>
  </sheetViews>
  <sheetFormatPr defaultColWidth="11.421875" defaultRowHeight="15"/>
  <cols>
    <col min="2" max="2" width="3.7109375" style="0" customWidth="1"/>
    <col min="3" max="4" width="15.7109375" style="0" customWidth="1"/>
    <col min="5" max="6" width="15.00390625" style="0" customWidth="1"/>
    <col min="7" max="8" width="15.7109375" style="0" customWidth="1"/>
    <col min="9" max="10" width="14.28125" style="0" customWidth="1"/>
    <col min="11" max="11" width="3.7109375" style="0" customWidth="1"/>
    <col min="12" max="12" width="18.7109375" style="0" customWidth="1"/>
    <col min="13" max="14" width="18.7109375" style="0" hidden="1" customWidth="1"/>
    <col min="15" max="15" width="12.7109375" style="0" hidden="1" customWidth="1"/>
    <col min="16" max="17" width="18.7109375" style="0" hidden="1" customWidth="1"/>
    <col min="18" max="18" width="14.28125" style="0" hidden="1" customWidth="1"/>
  </cols>
  <sheetData>
    <row r="1" ht="15">
      <c r="K1" s="1"/>
    </row>
    <row r="2" ht="15.75" thickBot="1">
      <c r="K2" s="1"/>
    </row>
    <row r="3" spans="3:10" ht="19.5" thickBot="1">
      <c r="C3" s="91" t="s">
        <v>57</v>
      </c>
      <c r="D3" s="92"/>
      <c r="E3" s="92"/>
      <c r="F3" s="92"/>
      <c r="G3" s="92"/>
      <c r="H3" s="92"/>
      <c r="I3" s="93"/>
      <c r="J3" s="94"/>
    </row>
    <row r="4" spans="3:10" ht="15">
      <c r="C4" s="95"/>
      <c r="D4" s="95"/>
      <c r="E4" s="95"/>
      <c r="F4" s="95"/>
      <c r="G4" s="95"/>
      <c r="H4" s="95"/>
      <c r="I4" s="95"/>
      <c r="J4" s="95"/>
    </row>
    <row r="5" spans="3:10" ht="15.75">
      <c r="C5" s="96" t="s">
        <v>16</v>
      </c>
      <c r="D5" s="97"/>
      <c r="E5" s="97"/>
      <c r="F5" s="97"/>
      <c r="G5" s="96" t="s">
        <v>17</v>
      </c>
      <c r="H5" s="98"/>
      <c r="I5" s="98"/>
      <c r="J5" s="98"/>
    </row>
    <row r="6" spans="3:10" ht="15">
      <c r="C6" s="99" t="s">
        <v>18</v>
      </c>
      <c r="D6" s="95"/>
      <c r="E6" s="96" t="s">
        <v>19</v>
      </c>
      <c r="F6" s="100"/>
      <c r="G6" s="101"/>
      <c r="H6" s="102"/>
      <c r="I6" s="99" t="s">
        <v>20</v>
      </c>
      <c r="J6" s="103"/>
    </row>
    <row r="7" spans="3:10" ht="15">
      <c r="C7" s="104" t="s">
        <v>22</v>
      </c>
      <c r="D7" s="105"/>
      <c r="E7" s="100"/>
      <c r="F7" s="101"/>
      <c r="G7" s="102"/>
      <c r="H7" s="106" t="s">
        <v>21</v>
      </c>
      <c r="I7" s="107"/>
      <c r="J7" s="108"/>
    </row>
    <row r="8" spans="3:10" ht="15.75" thickBot="1">
      <c r="C8" s="95"/>
      <c r="D8" s="95"/>
      <c r="E8" s="95"/>
      <c r="F8" s="95"/>
      <c r="G8" s="95"/>
      <c r="H8" s="95"/>
      <c r="I8" s="95"/>
      <c r="J8" s="95"/>
    </row>
    <row r="9" spans="3:10" ht="16.5" thickBot="1">
      <c r="C9" s="57" t="s">
        <v>23</v>
      </c>
      <c r="D9" s="58"/>
      <c r="E9" s="58"/>
      <c r="F9" s="58"/>
      <c r="G9" s="58"/>
      <c r="H9" s="58"/>
      <c r="I9" s="58"/>
      <c r="J9" s="109"/>
    </row>
    <row r="10" spans="3:18" ht="15.75" thickBot="1">
      <c r="C10" s="110" t="s">
        <v>24</v>
      </c>
      <c r="D10" s="111"/>
      <c r="E10" s="111"/>
      <c r="F10" s="112"/>
      <c r="G10" s="110" t="s">
        <v>25</v>
      </c>
      <c r="H10" s="111"/>
      <c r="I10" s="111"/>
      <c r="J10" s="112"/>
      <c r="M10" s="14" t="s">
        <v>5</v>
      </c>
      <c r="N10" s="22" t="s">
        <v>38</v>
      </c>
      <c r="O10" s="14" t="s">
        <v>48</v>
      </c>
      <c r="P10" s="5" t="s">
        <v>6</v>
      </c>
      <c r="Q10" s="9" t="s">
        <v>15</v>
      </c>
      <c r="R10" s="30" t="s">
        <v>2</v>
      </c>
    </row>
    <row r="11" spans="3:18" ht="15">
      <c r="C11" s="62" t="s">
        <v>26</v>
      </c>
      <c r="D11" s="63"/>
      <c r="E11" s="71"/>
      <c r="F11" s="113" t="s">
        <v>46</v>
      </c>
      <c r="G11" s="62" t="s">
        <v>27</v>
      </c>
      <c r="H11" s="63"/>
      <c r="I11" s="71"/>
      <c r="J11" s="44" t="s">
        <v>7</v>
      </c>
      <c r="M11" s="13" t="s">
        <v>47</v>
      </c>
      <c r="N11" s="27">
        <v>9.08</v>
      </c>
      <c r="O11" s="27" t="s">
        <v>49</v>
      </c>
      <c r="P11" s="2" t="s">
        <v>7</v>
      </c>
      <c r="Q11" s="2" t="s">
        <v>14</v>
      </c>
      <c r="R11" s="2" t="s">
        <v>58</v>
      </c>
    </row>
    <row r="12" spans="3:18" ht="26.25" customHeight="1" thickBot="1">
      <c r="C12" s="114" t="s">
        <v>28</v>
      </c>
      <c r="D12" s="115"/>
      <c r="E12" s="116" t="str">
        <f>IF(F11="","",IF(F11="GAS NATURAL","[kWh/m3]",IF(F11="GASOLEO","[kWh/litro]","[kWh/kg]")))</f>
        <v>[kWh/litro]</v>
      </c>
      <c r="F12" s="52">
        <f>IF(F11="","",IF(F11="CARBON",N11,IF(F11="GASOLEO",N12,IF(F11="FUEL OIL",N13,IF(F11="GLP",N14,IF(F11="GAS NATURAL",N15,""))))))</f>
        <v>10.28</v>
      </c>
      <c r="G12" s="117" t="s">
        <v>32</v>
      </c>
      <c r="H12" s="117"/>
      <c r="I12" s="118" t="s">
        <v>30</v>
      </c>
      <c r="J12" s="119">
        <v>2040</v>
      </c>
      <c r="M12" s="13" t="s">
        <v>46</v>
      </c>
      <c r="N12" s="27">
        <v>10.28</v>
      </c>
      <c r="O12" s="27" t="s">
        <v>50</v>
      </c>
      <c r="P12" s="2" t="s">
        <v>3</v>
      </c>
      <c r="Q12" s="2" t="s">
        <v>10</v>
      </c>
      <c r="R12" s="2" t="s">
        <v>1</v>
      </c>
    </row>
    <row r="13" spans="3:18" ht="15.75" thickBot="1">
      <c r="C13" s="114" t="s">
        <v>29</v>
      </c>
      <c r="D13" s="115"/>
      <c r="E13" s="116" t="s">
        <v>30</v>
      </c>
      <c r="F13" s="120">
        <v>2040</v>
      </c>
      <c r="G13" s="89" t="s">
        <v>37</v>
      </c>
      <c r="H13" s="90"/>
      <c r="I13" s="90"/>
      <c r="J13" s="44" t="s">
        <v>58</v>
      </c>
      <c r="M13" s="13" t="s">
        <v>56</v>
      </c>
      <c r="N13" s="27">
        <v>11.16</v>
      </c>
      <c r="O13" s="27" t="s">
        <v>49</v>
      </c>
      <c r="R13" s="2" t="s">
        <v>3</v>
      </c>
    </row>
    <row r="14" spans="3:15" ht="15">
      <c r="C14" s="121" t="s">
        <v>31</v>
      </c>
      <c r="D14" s="122"/>
      <c r="E14" s="123" t="str">
        <f>IF(F11="","",IF(F11="GAS NATURAL","[m3/año]",IF(F11="GASOLEO","[litros/año]","[kg/año]")))</f>
        <v>[litros/año]</v>
      </c>
      <c r="F14" s="124">
        <v>25000</v>
      </c>
      <c r="G14" s="89" t="s">
        <v>11</v>
      </c>
      <c r="H14" s="90"/>
      <c r="I14" s="90"/>
      <c r="J14" s="125">
        <v>47275</v>
      </c>
      <c r="M14" s="13" t="s">
        <v>55</v>
      </c>
      <c r="N14" s="27">
        <v>12.6</v>
      </c>
      <c r="O14" s="27" t="s">
        <v>49</v>
      </c>
    </row>
    <row r="15" spans="3:15" ht="15.75" thickBot="1">
      <c r="C15" s="126" t="s">
        <v>34</v>
      </c>
      <c r="D15" s="117"/>
      <c r="E15" s="118" t="s">
        <v>35</v>
      </c>
      <c r="F15" s="53">
        <f>IF(F11="","",IF(F14="","",F14*F12/1000))</f>
        <v>256.99999999999994</v>
      </c>
      <c r="G15" s="19" t="s">
        <v>12</v>
      </c>
      <c r="H15" s="20"/>
      <c r="I15" s="20"/>
      <c r="J15" s="127">
        <v>0</v>
      </c>
      <c r="M15" s="13" t="s">
        <v>7</v>
      </c>
      <c r="N15" s="27">
        <v>10.7</v>
      </c>
      <c r="O15" s="27" t="s">
        <v>51</v>
      </c>
    </row>
    <row r="16" spans="3:15" ht="15.75" thickBot="1">
      <c r="C16" s="62" t="s">
        <v>33</v>
      </c>
      <c r="D16" s="63"/>
      <c r="E16" s="63"/>
      <c r="F16" s="128" t="s">
        <v>14</v>
      </c>
      <c r="G16" s="66" t="s">
        <v>13</v>
      </c>
      <c r="H16" s="129"/>
      <c r="I16" s="130"/>
      <c r="J16" s="35">
        <f>IF(J14="",,IF(J15="",,J14-J15))</f>
        <v>47275</v>
      </c>
      <c r="M16" s="13"/>
      <c r="N16" s="21"/>
      <c r="O16" s="21"/>
    </row>
    <row r="17" spans="3:10" ht="15.75" thickBot="1">
      <c r="C17" s="126" t="s">
        <v>36</v>
      </c>
      <c r="D17" s="117"/>
      <c r="E17" s="131" t="str">
        <f>IF(F11="","",IF(F11="GAS NATURAL","[m3/año]",IF(F11="GASOLEO","[litros/año]","[kg/año]")))</f>
        <v>[litros/año]</v>
      </c>
      <c r="F17" s="132">
        <v>25000</v>
      </c>
      <c r="G17" s="69"/>
      <c r="H17" s="70"/>
      <c r="I17" s="70"/>
      <c r="J17" s="31"/>
    </row>
    <row r="18" spans="3:10" ht="15.75" thickBot="1">
      <c r="C18" s="95"/>
      <c r="D18" s="95"/>
      <c r="E18" s="95"/>
      <c r="F18" s="95"/>
      <c r="G18" s="95"/>
      <c r="H18" s="95"/>
      <c r="I18" s="95"/>
      <c r="J18" s="95"/>
    </row>
    <row r="19" spans="3:14" ht="16.5" thickBot="1">
      <c r="C19" s="54" t="s">
        <v>39</v>
      </c>
      <c r="D19" s="55"/>
      <c r="E19" s="55"/>
      <c r="F19" s="55"/>
      <c r="G19" s="55"/>
      <c r="H19" s="55"/>
      <c r="I19" s="55"/>
      <c r="J19" s="109"/>
      <c r="M19" s="21"/>
      <c r="N19" s="27"/>
    </row>
    <row r="20" spans="1:19" ht="63.75">
      <c r="A20" s="23"/>
      <c r="B20" s="23"/>
      <c r="C20" s="133" t="s">
        <v>52</v>
      </c>
      <c r="D20" s="134" t="s">
        <v>53</v>
      </c>
      <c r="E20" s="134" t="s">
        <v>45</v>
      </c>
      <c r="F20" s="134" t="s">
        <v>44</v>
      </c>
      <c r="G20" s="134" t="s">
        <v>40</v>
      </c>
      <c r="H20" s="135" t="s">
        <v>42</v>
      </c>
      <c r="I20" s="136" t="s">
        <v>43</v>
      </c>
      <c r="J20" s="137" t="s">
        <v>41</v>
      </c>
      <c r="K20" s="23"/>
      <c r="L20" s="23"/>
      <c r="M20" s="23"/>
      <c r="N20" s="23"/>
      <c r="O20" s="23"/>
      <c r="P20" s="23"/>
      <c r="Q20" s="23"/>
      <c r="R20" s="23"/>
      <c r="S20" s="23"/>
    </row>
    <row r="21" spans="3:10" ht="39" customHeight="1" thickBot="1">
      <c r="C21" s="39">
        <f>IF(F15="","",F15)</f>
        <v>256.99999999999994</v>
      </c>
      <c r="D21" s="40">
        <f>IF(F16="SI",C21,IF(F16="","",IF((F16="NO")*AND(F17&gt;F14),"",(F17*F12/1000))))</f>
        <v>256.99999999999994</v>
      </c>
      <c r="E21" s="41">
        <f>IF(C15="","",IF(F16="","",IF(F16="SI",1,IF((F16="NO")*AND(F17&gt;F14),"",D21/C21))))</f>
        <v>1</v>
      </c>
      <c r="F21" s="42">
        <f>IF(OR($F$11="GAS NATURAL",$J$11="OTROS"),"",IF(OR(C21="",D21=""),"",IF(C21&lt;=50,,IF(C21&lt;=160,1511*E21,IF(C21&lt;=240,3100*E21,IF(C21&lt;=420,4500*E21,IF(C21&lt;=600,5500*E21,IF(C21&gt;600,6685*E21,""))))))))</f>
        <v>4500</v>
      </c>
      <c r="G21" s="42">
        <f>IF($J$16="","",IF($F$11="","",IF($J$11="","",IF($F$11="GAS NATURAL","",IF($J$11="OTROS","",$J$16)))))</f>
        <v>47275</v>
      </c>
      <c r="H21" s="42">
        <f>IF($J$11="","",IF($J$11="OTROS","",IF($J$13="","",IF($J$13="OTROS","",IF($J$13="MRG","",IF(MINA($F$21,$G$21)=0,"",MINA($F$21,$G$21)))))))</f>
        <v>4500</v>
      </c>
      <c r="I21" s="42">
        <f>IF($J$11="","",IF($J$11="OTROS","",IF($J$13="","",IF($J$13="OTROS","",IF($J$13="GND","",IF(MINA($F$21,$G$21)=0,"",MINA($F$21,$G$21)))))))</f>
        <v>4500</v>
      </c>
      <c r="J21" s="43">
        <f>IF((H21="")*AND(I21=""),"",IF(MAXA(H21,I21)&gt;6685,6685,MAXA(H21,I21)))</f>
        <v>4500</v>
      </c>
    </row>
    <row r="23" spans="3:6" ht="15">
      <c r="C23" s="6"/>
      <c r="D23" s="8" t="s">
        <v>0</v>
      </c>
      <c r="E23" s="8"/>
      <c r="F23" s="8"/>
    </row>
    <row r="24" spans="3:6" ht="15">
      <c r="C24" s="3"/>
      <c r="D24" s="8" t="s">
        <v>9</v>
      </c>
      <c r="E24" s="8"/>
      <c r="F24" s="8"/>
    </row>
    <row r="25" spans="3:6" ht="15">
      <c r="C25" s="4"/>
      <c r="D25" s="8" t="s">
        <v>8</v>
      </c>
      <c r="E25" s="8"/>
      <c r="F25" s="8"/>
    </row>
    <row r="26" spans="3:8" ht="15">
      <c r="C26" s="7"/>
      <c r="D26" s="8" t="s">
        <v>54</v>
      </c>
      <c r="E26" s="8"/>
      <c r="F26" s="8"/>
      <c r="G26" s="8"/>
      <c r="H26" s="8"/>
    </row>
    <row r="27" spans="3:6" ht="15">
      <c r="C27" s="32"/>
      <c r="D27" s="8" t="s">
        <v>4</v>
      </c>
      <c r="E27" s="8"/>
      <c r="F27" s="8"/>
    </row>
  </sheetData>
  <sheetProtection password="EBCD" sheet="1"/>
  <mergeCells count="24">
    <mergeCell ref="C3:J3"/>
    <mergeCell ref="D5:F5"/>
    <mergeCell ref="H5:J5"/>
    <mergeCell ref="F6:H6"/>
    <mergeCell ref="C7:D7"/>
    <mergeCell ref="E7:G7"/>
    <mergeCell ref="I7:J7"/>
    <mergeCell ref="C9:J9"/>
    <mergeCell ref="C10:F10"/>
    <mergeCell ref="G10:J10"/>
    <mergeCell ref="C11:E11"/>
    <mergeCell ref="G11:I11"/>
    <mergeCell ref="C12:D12"/>
    <mergeCell ref="G12:H12"/>
    <mergeCell ref="C17:D17"/>
    <mergeCell ref="G17:I17"/>
    <mergeCell ref="C19:J19"/>
    <mergeCell ref="C13:D13"/>
    <mergeCell ref="G13:I13"/>
    <mergeCell ref="C14:D14"/>
    <mergeCell ref="G14:I14"/>
    <mergeCell ref="C15:D15"/>
    <mergeCell ref="C16:E16"/>
    <mergeCell ref="G16:I16"/>
  </mergeCells>
  <dataValidations count="4">
    <dataValidation type="list" allowBlank="1" showInputMessage="1" showErrorMessage="1" sqref="J13">
      <formula1>$R$11:$R$13</formula1>
    </dataValidation>
    <dataValidation type="list" allowBlank="1" showInputMessage="1" showErrorMessage="1" sqref="F16">
      <formula1>$Q$11:$Q$12</formula1>
    </dataValidation>
    <dataValidation type="list" allowBlank="1" showInputMessage="1" showErrorMessage="1" sqref="J11">
      <formula1>$P$11:$P$12</formula1>
    </dataValidation>
    <dataValidation type="list" allowBlank="1" showInputMessage="1" showErrorMessage="1" sqref="F11">
      <formula1>$M$11:$M$15</formula1>
    </dataValidation>
  </dataValidations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2018-09-26T09:26:21Z</dcterms:modified>
  <cp:category/>
  <cp:version/>
  <cp:contentType/>
  <cp:contentStatus/>
</cp:coreProperties>
</file>