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24"/>
  <workbookPr codeName="ThisWorkbook"/>
  <mc:AlternateContent xmlns:mc="http://schemas.openxmlformats.org/markup-compatibility/2006">
    <mc:Choice Requires="x15">
      <x15ac:absPath xmlns:x15ac="http://schemas.microsoft.com/office/spreadsheetml/2010/11/ac" url="/Users/marketing/Documents/MacAnterior/varios/DPTO. MARKETING/WEB/agremia/noticias/2025/"/>
    </mc:Choice>
  </mc:AlternateContent>
  <xr:revisionPtr revIDLastSave="0" documentId="8_{93709278-F1C6-6C4F-8C14-44B1F174CAA5}" xr6:coauthVersionLast="47" xr6:coauthVersionMax="47" xr10:uidLastSave="{00000000-0000-0000-0000-000000000000}"/>
  <bookViews>
    <workbookView xWindow="0" yWindow="760" windowWidth="23260" windowHeight="12460" activeTab="2" xr2:uid="{00000000-000D-0000-FFFF-FFFF00000000}"/>
  </bookViews>
  <sheets>
    <sheet name="MANEJO" sheetId="5" r:id="rId1"/>
    <sheet name="AUXILIAR" sheetId="1" state="hidden" r:id="rId2"/>
    <sheet name="COMPROBADOR INSTALACIONES" sheetId="2" r:id="rId3"/>
    <sheet name="TRAMITACIÓN" sheetId="3" state="hidden" r:id="rId4"/>
    <sheet name="EMPRESAS FRIGORISTA_RITE" sheetId="4" state="hidden" r:id="rId5"/>
  </sheets>
  <definedNames>
    <definedName name="_xlnm._FilterDatabase" localSheetId="1" hidden="1">AUXILIAR!$F$5:$T$172</definedName>
    <definedName name="_xlnm.Print_Area" localSheetId="2">'COMPROBADOR INSTALACIONES'!$A$1:$O$62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 l="1"/>
  <c r="C22" i="2" s="1"/>
  <c r="V175" i="1"/>
  <c r="V174" i="1"/>
  <c r="V173" i="1"/>
  <c r="J41" i="2"/>
  <c r="L18" i="2"/>
  <c r="J25" i="2" s="1"/>
  <c r="V172"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9" i="1"/>
  <c r="N102" i="1"/>
  <c r="C29" i="2" l="1"/>
  <c r="H8" i="2"/>
  <c r="L8" i="2"/>
  <c r="J15" i="2" s="1"/>
  <c r="J36" i="2" l="1"/>
</calcChain>
</file>

<file path=xl/sharedStrings.xml><?xml version="1.0" encoding="utf-8"?>
<sst xmlns="http://schemas.openxmlformats.org/spreadsheetml/2006/main" count="1398" uniqueCount="730">
  <si>
    <t>Fórmula</t>
  </si>
  <si>
    <t>Masa Molecular (3)</t>
  </si>
  <si>
    <t>kg/kmol</t>
  </si>
  <si>
    <t>Densidad de vapor a 25 ºC a 101,3 kPa</t>
  </si>
  <si>
    <t>kg/m3</t>
  </si>
  <si>
    <t>Límite Práctico</t>
  </si>
  <si>
    <t>Punto de Ebullición 101,3 kPa</t>
  </si>
  <si>
    <t>°C</t>
  </si>
  <si>
    <t>ATEL / ODL</t>
  </si>
  <si>
    <t>Inflamabilidad</t>
  </si>
  <si>
    <t>Potencial de calentamiento atmosférico</t>
  </si>
  <si>
    <t>PCA 100</t>
  </si>
  <si>
    <t>Potencial agotamiento de la capa de ozono</t>
  </si>
  <si>
    <t>PAO</t>
  </si>
  <si>
    <t>Clasif. según:</t>
  </si>
  <si>
    <t>REP</t>
  </si>
  <si>
    <t>Clase de seguridad</t>
  </si>
  <si>
    <t>N.º de Refrigerante (2)</t>
  </si>
  <si>
    <t>(kg/m3)</t>
  </si>
  <si>
    <t>Temp. Autoignición</t>
  </si>
  <si>
    <t>Límite inferior de Inflamabilidad</t>
  </si>
  <si>
    <t>A1</t>
  </si>
  <si>
    <t>R-11</t>
  </si>
  <si>
    <t>Triclorofluormetano</t>
  </si>
  <si>
    <t>ND</t>
  </si>
  <si>
    <t>NF</t>
  </si>
  <si>
    <t>R-12</t>
  </si>
  <si>
    <t>Diclorodiflurometano</t>
  </si>
  <si>
    <t>–29</t>
  </si>
  <si>
    <t>R-12B1</t>
  </si>
  <si>
    <t>Bromoclorodiflurometano</t>
  </si>
  <si>
    <t>–4</t>
  </si>
  <si>
    <t>R-13</t>
  </si>
  <si>
    <t>Clorotrifluormetano</t>
  </si>
  <si>
    <t>–81</t>
  </si>
  <si>
    <t>R-13B1</t>
  </si>
  <si>
    <t>Bromotrifluormetano</t>
  </si>
  <si>
    <t>–58</t>
  </si>
  <si>
    <t>R-14</t>
  </si>
  <si>
    <t>Tetrafluoruro de carbono</t>
  </si>
  <si>
    <t>CF4</t>
  </si>
  <si>
    <t>–128</t>
  </si>
  <si>
    <t>R-22</t>
  </si>
  <si>
    <t>Clorodifluormetano</t>
  </si>
  <si>
    <t>–41</t>
  </si>
  <si>
    <t>R-23</t>
  </si>
  <si>
    <t>Trifluormetano</t>
  </si>
  <si>
    <t>–82</t>
  </si>
  <si>
    <t>R-113</t>
  </si>
  <si>
    <t>1,1,2-Tricloro-1,2,2trifluoretano</t>
  </si>
  <si>
    <t>NA</t>
  </si>
  <si>
    <t>R-114</t>
  </si>
  <si>
    <t>1,2-Dicloro-1,1,2,2 tetrafluoretano</t>
  </si>
  <si>
    <t>R-115</t>
  </si>
  <si>
    <t>2-Cloro-1,1,1,2,2pentafluoretano</t>
  </si>
  <si>
    <t>–39</t>
  </si>
  <si>
    <t>R-116</t>
  </si>
  <si>
    <t>Hexafluoretano</t>
  </si>
  <si>
    <t>–78</t>
  </si>
  <si>
    <t>R-124</t>
  </si>
  <si>
    <t>2-Cloro-1,1,1,2tetrafluoretano</t>
  </si>
  <si>
    <t>–12</t>
  </si>
  <si>
    <t>R-125</t>
  </si>
  <si>
    <t>Pentafluoretano</t>
  </si>
  <si>
    <t>CF3CHF2</t>
  </si>
  <si>
    <t>–49</t>
  </si>
  <si>
    <t>1,1,1,2-Tetrafluoretano</t>
  </si>
  <si>
    <t>–26</t>
  </si>
  <si>
    <t>R-218</t>
  </si>
  <si>
    <t>Octofluorpropano</t>
  </si>
  <si>
    <t>–37</t>
  </si>
  <si>
    <t>1,1,1,2,3,3,3-Heptafluorpropano</t>
  </si>
  <si>
    <t>–15</t>
  </si>
  <si>
    <t>1,1,1,3,3,3-Hexafluorpropano</t>
  </si>
  <si>
    <t>–1</t>
  </si>
  <si>
    <t>R-1233zd(E)</t>
  </si>
  <si>
    <t>Trans-1-cloro-3,3,3trifluorprop-1-N</t>
  </si>
  <si>
    <t>R-C318</t>
  </si>
  <si>
    <t>Octofluorciclobutano</t>
  </si>
  <si>
    <t>–6</t>
  </si>
  <si>
    <t>R-500</t>
  </si>
  <si>
    <t>R-501</t>
  </si>
  <si>
    <t>R-502</t>
  </si>
  <si>
    <t>R-503</t>
  </si>
  <si>
    <t>R-504</t>
  </si>
  <si>
    <t>–57</t>
  </si>
  <si>
    <t>R-507A</t>
  </si>
  <si>
    <t>R-508A</t>
  </si>
  <si>
    <t>R-508B</t>
  </si>
  <si>
    <t>R-509A</t>
  </si>
  <si>
    <t>R513A</t>
  </si>
  <si>
    <t>R-718</t>
  </si>
  <si>
    <t>Agua</t>
  </si>
  <si>
    <t>H2O</t>
  </si>
  <si>
    <t>R-744</t>
  </si>
  <si>
    <t>Dióxido de carbono</t>
  </si>
  <si>
    <t>CO2</t>
  </si>
  <si>
    <t>R-401A</t>
  </si>
  <si>
    <t>R-401B</t>
  </si>
  <si>
    <t>R-401C</t>
  </si>
  <si>
    <t>R-402A</t>
  </si>
  <si>
    <t>R-402B</t>
  </si>
  <si>
    <t>R-403A</t>
  </si>
  <si>
    <t>R-403B</t>
  </si>
  <si>
    <t>R-404A</t>
  </si>
  <si>
    <t>R-405A</t>
  </si>
  <si>
    <t>R-407A</t>
  </si>
  <si>
    <t>R-407B</t>
  </si>
  <si>
    <t>R-407C</t>
  </si>
  <si>
    <t>R-407D</t>
  </si>
  <si>
    <t>R-407E</t>
  </si>
  <si>
    <t>R-407F</t>
  </si>
  <si>
    <t>R-407H</t>
  </si>
  <si>
    <t>–44,7 a –37,6</t>
  </si>
  <si>
    <t>R-408A</t>
  </si>
  <si>
    <t>R-409A</t>
  </si>
  <si>
    <t>R-409B</t>
  </si>
  <si>
    <t>R-410A</t>
  </si>
  <si>
    <t>R-410B</t>
  </si>
  <si>
    <t>R(1)</t>
  </si>
  <si>
    <t>X</t>
  </si>
  <si>
    <t>R-414A</t>
  </si>
  <si>
    <t>R-414B</t>
  </si>
  <si>
    <t>R-416A</t>
  </si>
  <si>
    <t>R-417A</t>
  </si>
  <si>
    <t>R-417B</t>
  </si>
  <si>
    <t>–44,9 a –41,5</t>
  </si>
  <si>
    <t>R-417C</t>
  </si>
  <si>
    <t>R-119A</t>
  </si>
  <si>
    <t>–54</t>
  </si>
  <si>
    <t>R-420A</t>
  </si>
  <si>
    <t>R-421A</t>
  </si>
  <si>
    <t>R-421B</t>
  </si>
  <si>
    <t>R-422A</t>
  </si>
  <si>
    <t>R-422B</t>
  </si>
  <si>
    <t>R-422C</t>
  </si>
  <si>
    <t>R-422E</t>
  </si>
  <si>
    <t>R-423A</t>
  </si>
  <si>
    <t>R-424A</t>
  </si>
  <si>
    <t>–39,1 a –33,3</t>
  </si>
  <si>
    <t>R-425A</t>
  </si>
  <si>
    <t>R-426A</t>
  </si>
  <si>
    <t>R-427</t>
  </si>
  <si>
    <t>–33,09 a –28,62</t>
  </si>
  <si>
    <t>–</t>
  </si>
  <si>
    <t>R-427A</t>
  </si>
  <si>
    <t>R-428A</t>
  </si>
  <si>
    <t>–48,3 a –47,5</t>
  </si>
  <si>
    <t>R-434A</t>
  </si>
  <si>
    <t>–45,0 a –42,3</t>
  </si>
  <si>
    <t>R-437A</t>
  </si>
  <si>
    <t>R-438A</t>
  </si>
  <si>
    <t>R-453A</t>
  </si>
  <si>
    <t>R-442A</t>
  </si>
  <si>
    <t>R-448A</t>
  </si>
  <si>
    <t>R-449A</t>
  </si>
  <si>
    <t>R-450A</t>
  </si>
  <si>
    <t>R-452A</t>
  </si>
  <si>
    <t>R-464A</t>
  </si>
  <si>
    <t>–46,5 a –36,9</t>
  </si>
  <si>
    <t>–62,9 a –31,7</t>
  </si>
  <si>
    <t>–62,7 a –35,6</t>
  </si>
  <si>
    <t>R-471A</t>
  </si>
  <si>
    <t>R-473A</t>
  </si>
  <si>
    <t>CF2=CH2/CHF3/CO2/CHF2CF3</t>
  </si>
  <si>
    <t>R-480A</t>
  </si>
  <si>
    <t>R-481A</t>
  </si>
  <si>
    <t> 88,6</t>
  </si>
  <si>
    <t>R-515B</t>
  </si>
  <si>
    <t>CF3CF=CHF / CF3CHFCF3</t>
  </si>
  <si>
    <t>A2L</t>
  </si>
  <si>
    <t>R-32</t>
  </si>
  <si>
    <t>Difluormetano</t>
  </si>
  <si>
    <t>–52</t>
  </si>
  <si>
    <t>1,1,1-Trifluoretano</t>
  </si>
  <si>
    <t>–47</t>
  </si>
  <si>
    <t>2,3,3,3Tetrafluorpropeno</t>
  </si>
  <si>
    <t>CF3CF=CH2</t>
  </si>
  <si>
    <t>Trans 1,3,3,3 Tetrafluorpropeno</t>
  </si>
  <si>
    <t>CF3CH=CHF</t>
  </si>
  <si>
    <t>–19</t>
  </si>
  <si>
    <t>R-444A</t>
  </si>
  <si>
    <t>R-444B</t>
  </si>
  <si>
    <t>R-445A</t>
  </si>
  <si>
    <t>–50,3 a –23,5</t>
  </si>
  <si>
    <t>R-446A</t>
  </si>
  <si>
    <t>–49,4 a –44,0</t>
  </si>
  <si>
    <t>R-447A</t>
  </si>
  <si>
    <t>–49,3 a –44,2</t>
  </si>
  <si>
    <t>R-451A</t>
  </si>
  <si>
    <t>–30,8 a –30,5</t>
  </si>
  <si>
    <t>R-451B</t>
  </si>
  <si>
    <t>–31,0 a –30,6</t>
  </si>
  <si>
    <t>R-452B</t>
  </si>
  <si>
    <t>–51,0 a –50,3</t>
  </si>
  <si>
    <t>R-454A</t>
  </si>
  <si>
    <t>–48,4 a –41,6</t>
  </si>
  <si>
    <t>R-454B</t>
  </si>
  <si>
    <t>–50,9 a –50,0</t>
  </si>
  <si>
    <t>R-454C</t>
  </si>
  <si>
    <t>–46,0 a –37,8</t>
  </si>
  <si>
    <t>R-455A</t>
  </si>
  <si>
    <t>–51,6 a –39,1</t>
  </si>
  <si>
    <t>A2</t>
  </si>
  <si>
    <t>1,1-Dicloro-1-fluoretano</t>
  </si>
  <si>
    <t>1-Cloro-1,1-difluoretano</t>
  </si>
  <si>
    <t>–10</t>
  </si>
  <si>
    <t>1,1-Difluoretano</t>
  </si>
  <si>
    <t>CHF2CH3</t>
  </si>
  <si>
    <t>–25</t>
  </si>
  <si>
    <t>R-160</t>
  </si>
  <si>
    <t>Cloruro de etilo</t>
  </si>
  <si>
    <t>CH3CH2Cl</t>
  </si>
  <si>
    <t>R-512A</t>
  </si>
  <si>
    <t>–24</t>
  </si>
  <si>
    <t>A1/A2</t>
  </si>
  <si>
    <t>R-406A</t>
  </si>
  <si>
    <t>–32,7 a –23,5</t>
  </si>
  <si>
    <t>R-411A</t>
  </si>
  <si>
    <t>–39,6 a –37,1</t>
  </si>
  <si>
    <t>R-411B</t>
  </si>
  <si>
    <t>–41,6 a –40,2</t>
  </si>
  <si>
    <t>R-412A</t>
  </si>
  <si>
    <t>–36,5 a –28,9</t>
  </si>
  <si>
    <t>R-413A</t>
  </si>
  <si>
    <t>–29,4 a –27,4</t>
  </si>
  <si>
    <t>R-415A</t>
  </si>
  <si>
    <t>–37,5 a –34,7</t>
  </si>
  <si>
    <t>R-415B</t>
  </si>
  <si>
    <t>–23,4 a –21,8</t>
  </si>
  <si>
    <t>R-418A</t>
  </si>
  <si>
    <t>–41,7 a –40,0</t>
  </si>
  <si>
    <t>R-419A</t>
  </si>
  <si>
    <t>–42,6 a –35,9</t>
  </si>
  <si>
    <t>R-419B</t>
  </si>
  <si>
    <t>–37,4 a –31,5</t>
  </si>
  <si>
    <t>R-439A</t>
  </si>
  <si>
    <t>–52,0 a –51,8</t>
  </si>
  <si>
    <t>R-440A</t>
  </si>
  <si>
    <t>–38,1 a –37,8</t>
  </si>
  <si>
    <t>B1</t>
  </si>
  <si>
    <t>R-21</t>
  </si>
  <si>
    <t>Diclorofluormetano</t>
  </si>
  <si>
    <t>R-123</t>
  </si>
  <si>
    <t>2,2-Dicloro-1,1,1-trifluoretano</t>
  </si>
  <si>
    <t>1,1,1,3,3 Pentafluor propano</t>
  </si>
  <si>
    <t>R-764</t>
  </si>
  <si>
    <t>Dióxido de azufre</t>
  </si>
  <si>
    <t>SO2</t>
  </si>
  <si>
    <t>0,0002 6</t>
  </si>
  <si>
    <t>B2L</t>
  </si>
  <si>
    <t>R-717</t>
  </si>
  <si>
    <t>Amoníaco</t>
  </si>
  <si>
    <t>NH3</t>
  </si>
  <si>
    <t>–33</t>
  </si>
  <si>
    <t>B2</t>
  </si>
  <si>
    <t>R-30</t>
  </si>
  <si>
    <t>Diclorometano (cloruro de etileno)</t>
  </si>
  <si>
    <t>R-40</t>
  </si>
  <si>
    <t>Cloruro de metilo</t>
  </si>
  <si>
    <t>R-611</t>
  </si>
  <si>
    <t>Formiato de metilo</t>
  </si>
  <si>
    <t>C2H4O2</t>
  </si>
  <si>
    <t>R-1130</t>
  </si>
  <si>
    <t>1,2-Dicloroetileno</t>
  </si>
  <si>
    <t>CHCl = CHCl</t>
  </si>
  <si>
    <t>A3</t>
  </si>
  <si>
    <t>R-50</t>
  </si>
  <si>
    <t>Metano</t>
  </si>
  <si>
    <t>CH4</t>
  </si>
  <si>
    <t>–161</t>
  </si>
  <si>
    <t>R-170</t>
  </si>
  <si>
    <t>Etano</t>
  </si>
  <si>
    <t>C2H6</t>
  </si>
  <si>
    <t>–89</t>
  </si>
  <si>
    <t>R-290</t>
  </si>
  <si>
    <t>Propano</t>
  </si>
  <si>
    <t>C3H8</t>
  </si>
  <si>
    <t>–42</t>
  </si>
  <si>
    <t>R-600</t>
  </si>
  <si>
    <t>Butano</t>
  </si>
  <si>
    <t>C4H10</t>
  </si>
  <si>
    <t>2 Metilpropano (Isobutano)</t>
  </si>
  <si>
    <t>CH(CH3)3</t>
  </si>
  <si>
    <t>R-601</t>
  </si>
  <si>
    <t>Pentano</t>
  </si>
  <si>
    <t>C5H10</t>
  </si>
  <si>
    <t>2 Metilbutano (Isopentano)</t>
  </si>
  <si>
    <t>(CH3)2CHCH2CH3</t>
  </si>
  <si>
    <t>R-1150</t>
  </si>
  <si>
    <t>Etileno</t>
  </si>
  <si>
    <t>CH2 = CH2</t>
  </si>
  <si>
    <t>–104</t>
  </si>
  <si>
    <t>R-1270</t>
  </si>
  <si>
    <t>Propileno</t>
  </si>
  <si>
    <t>CH3CH=CH2</t>
  </si>
  <si>
    <t>–48</t>
  </si>
  <si>
    <t>R-E170</t>
  </si>
  <si>
    <t>Dimetileter</t>
  </si>
  <si>
    <t>CH3OCH3</t>
  </si>
  <si>
    <t>R-510A</t>
  </si>
  <si>
    <t>–25,1</t>
  </si>
  <si>
    <t>R-511A</t>
  </si>
  <si>
    <t>R-429A</t>
  </si>
  <si>
    <t>–26,0 a –25,6</t>
  </si>
  <si>
    <t>R-430A</t>
  </si>
  <si>
    <t>–27,6 a –27,6</t>
  </si>
  <si>
    <t>R-431A</t>
  </si>
  <si>
    <t>–43,1 a –43,1</t>
  </si>
  <si>
    <t>R-432A</t>
  </si>
  <si>
    <t>–46,6 a –45,6</t>
  </si>
  <si>
    <t>R-333A</t>
  </si>
  <si>
    <t>–44,6 a –44,2</t>
  </si>
  <si>
    <t>R-433C</t>
  </si>
  <si>
    <t>–44,3 a –43,9</t>
  </si>
  <si>
    <t>R-435A</t>
  </si>
  <si>
    <t>–26,1 a –25,9</t>
  </si>
  <si>
    <t>R-436A</t>
  </si>
  <si>
    <t>–34,3 a –26,2</t>
  </si>
  <si>
    <t>R-436B</t>
  </si>
  <si>
    <t>–33,4 a –25,0</t>
  </si>
  <si>
    <t>R-441A</t>
  </si>
  <si>
    <t>–41,9 a –20,4</t>
  </si>
  <si>
    <t>R-443A</t>
  </si>
  <si>
    <t>–44,8 a –41,2</t>
  </si>
  <si>
    <t>–62,16 a –50,23</t>
  </si>
  <si>
    <t>–33,5</t>
  </si>
  <si>
    <t>–41,0</t>
  </si>
  <si>
    <t>–45,4</t>
  </si>
  <si>
    <t>–88,7</t>
  </si>
  <si>
    <t>–46,7</t>
  </si>
  <si>
    <t>–86,0</t>
  </si>
  <si>
    <t>–88,3</t>
  </si>
  <si>
    <t>–47,0</t>
  </si>
  <si>
    <t>–29,05</t>
  </si>
  <si>
    <t>33,4 a –27,8</t>
  </si>
  <si>
    <t>–34,9 a –29,6</t>
  </si>
  <si>
    <t>–28,9 a –23,3</t>
  </si>
  <si>
    <t>–49,2 a –47,0</t>
  </si>
  <si>
    <t>–47,2 a –44,8</t>
  </si>
  <si>
    <t>–47,7 a –44,3</t>
  </si>
  <si>
    <t>–49,1 a –46,84</t>
  </si>
  <si>
    <t>–46,5 a –45,7</t>
  </si>
  <si>
    <t>–32,8 a –24,4</t>
  </si>
  <si>
    <t>–45,2 a –38,7</t>
  </si>
  <si>
    <t>–46,8 a –42,4</t>
  </si>
  <si>
    <t>–43,8 a –36,7</t>
  </si>
  <si>
    <t>–39,4 a –32,7</t>
  </si>
  <si>
    <t>–42,8 a –35,6</t>
  </si>
  <si>
    <t>–46,1 a –39,7</t>
  </si>
  <si>
    <t>44,6 a –44,1</t>
  </si>
  <si>
    <t>–34,7 a –26,3</t>
  </si>
  <si>
    <t>–35,8 a –28,2</t>
  </si>
  <si>
    <t>–51,6 a –51,5</t>
  </si>
  <si>
    <t>–51,5 a –51,4</t>
  </si>
  <si>
    <t>–34,1</t>
  </si>
  <si>
    <t>–45,6</t>
  </si>
  <si>
    <t>–33,2 a –24,7</t>
  </si>
  <si>
    <t>–23,9 a –22,1</t>
  </si>
  <si>
    <t>–38,0 a –32,9</t>
  </si>
  <si>
    <t>–32,7 a –29,2</t>
  </si>
  <si>
    <t>–24,9 a –24,2</t>
  </si>
  <si>
    <t>–40,8 a –35,5</t>
  </si>
  <si>
    <t>–45,7 a –42,6</t>
  </si>
  <si>
    <t>–46,5 a –44,1</t>
  </si>
  <si>
    <t>–40,5 a –35,6</t>
  </si>
  <si>
    <t>–45,3 a –42,3</t>
  </si>
  <si>
    <t>–43,2 a –38,4</t>
  </si>
  <si>
    <t>–41,8 a –36,4</t>
  </si>
  <si>
    <t>–24,2 a –23,5</t>
  </si>
  <si>
    <t>–38,1 a –31,3</t>
  </si>
  <si>
    <t>–28,5 a –26,7</t>
  </si>
  <si>
    <t>–43,0 a –36,3</t>
  </si>
  <si>
    <t>–32,9 a –29,2</t>
  </si>
  <si>
    <t>–29,61 a –27,64</t>
  </si>
  <si>
    <t>–43,0 a –36,4</t>
  </si>
  <si>
    <t>–44,5 a –42,5</t>
  </si>
  <si>
    <t>–52,7 a –46,5</t>
  </si>
  <si>
    <t>–45,9 a –39,8</t>
  </si>
  <si>
    <t>–46,0 a –39,9</t>
  </si>
  <si>
    <t>–23,4 a –22,8</t>
  </si>
  <si>
    <t>–47,0 a –43,2</t>
  </si>
  <si>
    <t>–18,92</t>
  </si>
  <si>
    <t>–34,3 a –24,3</t>
  </si>
  <si>
    <t>–44,6 a –34,9</t>
  </si>
  <si>
    <t>–25,5 a –24,3</t>
  </si>
  <si>
    <t>– 38,3 ºC a – 30,5 ºC</t>
  </si>
  <si>
    <t>– 46,5 ºC a – 21,7 ºC</t>
  </si>
  <si>
    <t>–39,96 a –34,83</t>
  </si>
  <si>
    <t>Clasificación L</t>
  </si>
  <si>
    <t>DENOMINACIÓN Y COMPOSICÓN (%)</t>
  </si>
  <si>
    <t>CCl3F (10)</t>
  </si>
  <si>
    <t>CCl2F2 (10)</t>
  </si>
  <si>
    <t>CBrClF2 (10)</t>
  </si>
  <si>
    <t>CClF3 (10)</t>
  </si>
  <si>
    <t>CBrF3 (10)</t>
  </si>
  <si>
    <t>CHClF2 (10)</t>
  </si>
  <si>
    <t>CHF3 (11)</t>
  </si>
  <si>
    <t>CCL2FCCIF2 (10)</t>
  </si>
  <si>
    <t>CClF2CCIF2 (10)</t>
  </si>
  <si>
    <t>CF3CClF2 (10)</t>
  </si>
  <si>
    <t>CF3CF3 (11)</t>
  </si>
  <si>
    <t>CF3CHClF (10)</t>
  </si>
  <si>
    <t>CF3CH2F (11)</t>
  </si>
  <si>
    <t>CF3CF2CF3  (11)</t>
  </si>
  <si>
    <t>CF3CHFCF3 (11)</t>
  </si>
  <si>
    <t>CF3CH2CF3 (11)</t>
  </si>
  <si>
    <t>CF3CH=CHCl (10)</t>
  </si>
  <si>
    <t>C4F8 (11)</t>
  </si>
  <si>
    <t>CF3CHF2CF3CH3  (11)</t>
  </si>
  <si>
    <t>CH2F2 / CHF2-CF3 / CF3CH2F  (11)</t>
  </si>
  <si>
    <t>CH2F2  (11)</t>
  </si>
  <si>
    <t>CF3CH3  (11)</t>
  </si>
  <si>
    <t>CCl2FCH3  (10;11)</t>
  </si>
  <si>
    <t>CClF2CH3  (10;11)</t>
  </si>
  <si>
    <t>CHCl2F  (10)</t>
  </si>
  <si>
    <t>CF3CHCl2  (10)</t>
  </si>
  <si>
    <t>CF3CH2CHF2  (11)</t>
  </si>
  <si>
    <t>CH2Cl2  (10)</t>
  </si>
  <si>
    <t>CH3Cl  (10)</t>
  </si>
  <si>
    <t>CCl2F2  +  CHF2CH3  (10;11)</t>
  </si>
  <si>
    <t>CCl2F2  +  CHClF2  (10;11)</t>
  </si>
  <si>
    <t>CHClF2 +  CF3CClF2 (10;11)</t>
  </si>
  <si>
    <t>CHF3 + CClF3 (10;11)</t>
  </si>
  <si>
    <t>CH2F2 + CClF2CF3  (10;11)</t>
  </si>
  <si>
    <t>CHF3 + C2F6 (11)</t>
  </si>
  <si>
    <t>CHF3 + C2F6  (11)</t>
  </si>
  <si>
    <t>CHClF2 +  C3F8  (10;11)</t>
  </si>
  <si>
    <t>CH2FCF3 + CF3CF=CH2  (11)</t>
  </si>
  <si>
    <t>CHClF2 +  CHF2CH3 + CF3CHClF  (10;11)</t>
  </si>
  <si>
    <t>CHClF2 +  CHF2CH3 CF3CHClF  (10;11)</t>
  </si>
  <si>
    <t>CHClF2 +  CHF2CH3 +  CF3CHClF  (10;11)</t>
  </si>
  <si>
    <t>CF3CHF2 +  C3H8 +  CHClF2  (10;11)</t>
  </si>
  <si>
    <t>C3H8 + CHClF2 +  C3F8  (10;11)</t>
  </si>
  <si>
    <t>CF3CHF2 +  CF3CH3 +  CF3CH2F  (11)</t>
  </si>
  <si>
    <t>CHClF2 +  CHF2CH3 +  CH3CClF2 +  C4F8  (10;11)</t>
  </si>
  <si>
    <t>CH2F2 +  CF3CHF2 +  CF3CH2F  (11)</t>
  </si>
  <si>
    <t>CF3CHF2 +  CF3CH3 +  CHClF2  (10;11)</t>
  </si>
  <si>
    <t>CHClF2 +  CF3CHClF +  CH3CClF2  (10;11)</t>
  </si>
  <si>
    <t>CH2F2 +  CF3CHF2  (11)</t>
  </si>
  <si>
    <t>CHClF2 +  CF3CHClF +  C4H10  (10;11)</t>
  </si>
  <si>
    <t>CF3CHF2 +  CF3CH3 +  C3H8 + CHClF2  (10;11)</t>
  </si>
  <si>
    <t>CHClF2 + CF3CHClF + CH(CH3)3 + CH3CClF2  (10;11)</t>
  </si>
  <si>
    <t>CF3CH2F +  CF3CHClF +  C4H10  (10;11)</t>
  </si>
  <si>
    <t>CF3CHF2 +  CF3CH2F +  C4H10  (11)</t>
  </si>
  <si>
    <t>CF3CHF2 +  C3H8 +  C3F8  (11)</t>
  </si>
  <si>
    <t>CF3CH2F + CClF2CH3  (10;11)</t>
  </si>
  <si>
    <t>CF3CHF2 + CF3CH2F  (11)</t>
  </si>
  <si>
    <t>CF3CHF + CF3CH2F + CH(CH3)3  (11)</t>
  </si>
  <si>
    <t>CF3CHF2 + CF3CH2F + CH(CH3)3  (11)</t>
  </si>
  <si>
    <t>CF3CHF2 + CF3CH2F + CH(CH3)3 (11)</t>
  </si>
  <si>
    <t>CF3CH2F +  CF3CHFCF3  (11)</t>
  </si>
  <si>
    <t>CHF2CF3 + CH2FCF3 + C4H10  + C4H10 + C5H12  (11)</t>
  </si>
  <si>
    <t>CH2F2 + CF3CH2F +  CF3CHFCF3  (11)</t>
  </si>
  <si>
    <t>CHF2CF3 +  CH2FCF3 +  C4H10 + C5H12  (11)</t>
  </si>
  <si>
    <t>CH2F2 +  CF3CHF2 + CF3CH3 +  CF3CH2F  (11)</t>
  </si>
  <si>
    <t>CH2F2 + CF3CHF2 + CF3 CH3 + CF3CH2F  (11)</t>
  </si>
  <si>
    <t>CHF2CF3 + CH3CF3 +  C3H8 + C4H10  (11)</t>
  </si>
  <si>
    <t>CHF2CF3 + CH3CF3 + CH2FCF3 + C4H10  (11)</t>
  </si>
  <si>
    <t>HF2CF3 + CH2FCF3 + CH(CH3)3 +  CH3CH2CH2 + CH2CH3  (11)</t>
  </si>
  <si>
    <t>CHF2CF3 + C3F8 + CF3CH2F  (11)</t>
  </si>
  <si>
    <t>CH2F2 + CHF2CF3 + CH2FCF3 +  + CF3CH2F + C4H10 + C5H12 + CH3 CH2CH2CH2CH3  (11)</t>
  </si>
  <si>
    <t>CH2F2 +  CHF2F3 + CH2FCF3 + CF3CHFCF3 + CH3(CH2)2CH3 + (CH3)2CH-CH2-CH3  (11)</t>
  </si>
  <si>
    <t>CH2F2 + CHF2CF3 + CH2FCF3 + CH 3CHF2 + CF3CHFCF3  (11)</t>
  </si>
  <si>
    <t>CH2F2 + CF3CHF2 + CH2CFCF3 +  CF3CH2F + CHFCHCF3  (11)</t>
  </si>
  <si>
    <t>CF2F2 + CF3CHF2 + CF3CFCH2 +  CF3CH2F  (11)</t>
  </si>
  <si>
    <t>CF3CH2F + CF3CH=CHF  (11)</t>
  </si>
  <si>
    <t>CH2F2 + CF3CHF2 + CF3CFCH2  (11)</t>
  </si>
  <si>
    <t>CF3CH2F + CF3CHF2 + CH2F2 + CF3CH3  (11)</t>
  </si>
  <si>
    <t>CH2F2 + CHF2CF3 + CHFCHF3 + CF3CHFCF3  (11)</t>
  </si>
  <si>
    <t>CO2 + CH2F2 + CHF2CF3 + CH2FCF 3 + CHFCHCF3 + CF3CHFCF3  (11)</t>
  </si>
  <si>
    <t>CF3-CHF2 + CF3-CH3 + CF3-CH2F + CH(CH3)3</t>
  </si>
  <si>
    <t>CF3CH=CHF + CF3CHFCF3 + CF3CH=CHCF3</t>
  </si>
  <si>
    <t>CO2 + CHFCHCF3 + CF3CHFCF3</t>
  </si>
  <si>
    <t>O2 + CH2F2 + CHF2CF3 +  CH2FCF3 + CHFCHCF3 + CF3CHFCF3</t>
  </si>
  <si>
    <t>CH2F2 + CH3CHF2 +  CF3CH=CHF</t>
  </si>
  <si>
    <t>CH2F2 + CH3CHF2 +  CF3CH=CHF (11)</t>
  </si>
  <si>
    <t>CO2 + CF3CH2F +  CF3CH=CHF</t>
  </si>
  <si>
    <t>CH2F2 + CF3CH=CHF + C4H10  (11)</t>
  </si>
  <si>
    <t>CH2F2 + CF3CHF2 +  CF3CH=CHF  (11)</t>
  </si>
  <si>
    <t>CF3CF=CH2 +  CF3CH2F</t>
  </si>
  <si>
    <t>CF3CF=CH2 +  CF3CH2F  (11)</t>
  </si>
  <si>
    <t>CH2F2 + CF3CFCH2  (11)</t>
  </si>
  <si>
    <t>CO2 + CH2F2 + CF3CF=CH2  (11)</t>
  </si>
  <si>
    <t>CH3CH2F + CHF2CH3</t>
  </si>
  <si>
    <t>CHClF2 +  CH(CH3)3 +  CClF2CH3  (10;11)</t>
  </si>
  <si>
    <t>C3H6 + CHClF2 +  CHF2CH3  (10;11)</t>
  </si>
  <si>
    <t>CHClF2 + C3F8 + CCIF2CH3  (10;11)</t>
  </si>
  <si>
    <t>C3F8 +  CF3CH2F +  CH(CH3)3  (11)</t>
  </si>
  <si>
    <t>CHClF2 + CHF2CH3  (10;11)</t>
  </si>
  <si>
    <t>C3H8 + CHClF2 + CHF2CH3  (10;11)</t>
  </si>
  <si>
    <t>CF3CHF2 + CF3CH2F + CH3OCH3  (11)</t>
  </si>
  <si>
    <t>CH2F2 + CF3CHF2 + CH(CH3)3  (11)</t>
  </si>
  <si>
    <t>C3H8 + CF3CH2F + CHF2CH3</t>
  </si>
  <si>
    <t>CF3CHF2 + CF3CH2F + CHF2CH3 +  CH3OCH3</t>
  </si>
  <si>
    <t>C2H6O + CH(CH3)3</t>
  </si>
  <si>
    <t>CH3H8 + C2H6O</t>
  </si>
  <si>
    <t>C2H6O + CHF2CH3 + CH(CH3)3</t>
  </si>
  <si>
    <t>CHF2CH3 + CH(CH3)3</t>
  </si>
  <si>
    <t>CH3H8 +  CHF2CH3</t>
  </si>
  <si>
    <t>C3H6 + C2H6O</t>
  </si>
  <si>
    <t>C3H6 +  CH3H8</t>
  </si>
  <si>
    <t>C2H6O + C2H4F2</t>
  </si>
  <si>
    <t>CH3H8 + CH(CH3)3</t>
  </si>
  <si>
    <t>C2H6 + C3H8 + CH(CH3)3 + C4H10</t>
  </si>
  <si>
    <t>CH3H6 + C3H8 + CH(CH3)3</t>
  </si>
  <si>
    <t>CH2F2 + CH3H6 + C2H6O</t>
  </si>
  <si>
    <t>R-227EA</t>
  </si>
  <si>
    <t>R-134A</t>
  </si>
  <si>
    <t>R-236FA</t>
  </si>
  <si>
    <t>R(2)</t>
  </si>
  <si>
    <t>R-422D</t>
  </si>
  <si>
    <t>R(3)</t>
  </si>
  <si>
    <t>R(4)</t>
  </si>
  <si>
    <t>R(5)</t>
  </si>
  <si>
    <t>R(6)</t>
  </si>
  <si>
    <t>R(7)</t>
  </si>
  <si>
    <t>R-143A</t>
  </si>
  <si>
    <t>R-1234YF</t>
  </si>
  <si>
    <t>R-141B</t>
  </si>
  <si>
    <t>R-142B</t>
  </si>
  <si>
    <t>R-152A</t>
  </si>
  <si>
    <t>R(8)</t>
  </si>
  <si>
    <t>R-245FA</t>
  </si>
  <si>
    <t>R-600A</t>
  </si>
  <si>
    <t>R-601A</t>
  </si>
  <si>
    <t>R(9)</t>
  </si>
  <si>
    <t>R-12/R-152A (73,8/26,2)</t>
  </si>
  <si>
    <t>R-22/R-12 (75/25)</t>
  </si>
  <si>
    <t>R-22/R-115 (48,8/51,2)</t>
  </si>
  <si>
    <t>R-23/R-13 (40,1/59,9)</t>
  </si>
  <si>
    <t>R-32/R-115 (48,2/51,8)</t>
  </si>
  <si>
    <t>R-125/R-143A (50/50)</t>
  </si>
  <si>
    <t>R-23/R-116 (39/61)</t>
  </si>
  <si>
    <t>R-23/R-116 (46/54)</t>
  </si>
  <si>
    <t>R-22/R-218 (44/56)</t>
  </si>
  <si>
    <t>R-134A/R-1234YF (44/56)</t>
  </si>
  <si>
    <t>R-22/R-152A/R-124 (53/13/34)</t>
  </si>
  <si>
    <t>R-22/R-152A/R-124 (61/11/28)</t>
  </si>
  <si>
    <t>R-22/R-152A/R-124 (33/15/52)</t>
  </si>
  <si>
    <t>R-125/R-290/R-22 (60/2/38)</t>
  </si>
  <si>
    <t>R-125/R-290/R-22 (38/2/60)</t>
  </si>
  <si>
    <t>R-290/R-22/R-218 (5/75/20)</t>
  </si>
  <si>
    <t>R-290/R-22/R-218 (5/56/39)</t>
  </si>
  <si>
    <t>R-125/R-143A/R-134A (44/52/4)</t>
  </si>
  <si>
    <t>R-22/R-152A/142B/R-C318 (45/7/5,5/42,5)</t>
  </si>
  <si>
    <t>R-32/R-125/R-134A (20/40/40)</t>
  </si>
  <si>
    <t>R-32/R-125/R-134A (10/70/20)</t>
  </si>
  <si>
    <t>R-32/R-125/R-134A (23/25/52)</t>
  </si>
  <si>
    <t>R-32/R-125/R-134A (15/15/70)</t>
  </si>
  <si>
    <t>R-32/R-125/R-134A (25/15/60)</t>
  </si>
  <si>
    <t>R-32/R-125/R-134A (30/30/40)</t>
  </si>
  <si>
    <t>R-32/R-125/R-134A (32,5/15,0/52,5)</t>
  </si>
  <si>
    <t>R-125/R-143A/R-22 (7/46/47)</t>
  </si>
  <si>
    <t>R-22/R-124/R-142B (60/25/15)</t>
  </si>
  <si>
    <t>R-22/R-124/R-142B (65/25/10)</t>
  </si>
  <si>
    <t>R-32/R-125 (50/50</t>
  </si>
  <si>
    <t>R-32/R-125 (45/55)</t>
  </si>
  <si>
    <t>R-22/R-124/R-600 (50/47/3)</t>
  </si>
  <si>
    <t>R-125/R-143A/R-290/R-22 (42/6/2/50)</t>
  </si>
  <si>
    <t>R-22/R-124/R-600A/R-142B (51,0/28,5/4,0/16,5)</t>
  </si>
  <si>
    <t>R-22/R-124/R-600A/R-142B (50,0/39,0/1,5/9,5)</t>
  </si>
  <si>
    <t>R-134A/R-124/R-600 (59,0/39,5/1,5)</t>
  </si>
  <si>
    <t>R-125/R-134A/R-600 (46,6/50,0/3,4)</t>
  </si>
  <si>
    <t>R-125/R-134A/R-600 (79,0/18,3/2,7)</t>
  </si>
  <si>
    <t>R-125/R-134A/R-600 (19,5/78,8/1,7)</t>
  </si>
  <si>
    <t>R-125/R-290/R-218 (86/5/9)</t>
  </si>
  <si>
    <t>R-134A/R-142B (88,0/12,0)</t>
  </si>
  <si>
    <t>R-125/R-134A (58,0/42,0)</t>
  </si>
  <si>
    <t>R-125/R-134A (58/42)</t>
  </si>
  <si>
    <t>R-125/R-134A/R-600A (85,1/11,5/3,4)</t>
  </si>
  <si>
    <t>R-125/R-134A/R-600A (55/42/3)</t>
  </si>
  <si>
    <t>R-125/R-134A/R-600A (82/15/3)</t>
  </si>
  <si>
    <t>R-125/R-134A/R-600A (65,1/31,5/3,4)</t>
  </si>
  <si>
    <t>R-125/R-134A/R-600A (58,0/39,3/2,7)</t>
  </si>
  <si>
    <t>R-134A/R-227EA (52,5/47,5)</t>
  </si>
  <si>
    <t>R-125/R-134A/R-600A/R-600/R-601A (50,5/47,0/0,9/1,0/0,6)</t>
  </si>
  <si>
    <t>R-32/R-134A/R-227EA (18,5/69,5/12,0)</t>
  </si>
  <si>
    <t>R-125/R-134A/R-600/R-601A (5,1/93,0/1,3/0,6)</t>
  </si>
  <si>
    <t>R-32/R-125/R-143A/R-134A (4,99/7,51/2,57/84,93)</t>
  </si>
  <si>
    <t>R-32/R-125/R-143A/R-134A (15/25/10/50)</t>
  </si>
  <si>
    <t>R-125/R-143A/R-290/R-600A (77,5/20,0/0,6/1,9)</t>
  </si>
  <si>
    <t>R-125/R-143A/R-134A/R-600A (63,2/18,0/16,0/2,8)</t>
  </si>
  <si>
    <t>R-125/R-134A/R-600/R-601 (19,5/78,5/1,40,6)</t>
  </si>
  <si>
    <t>R-125/R-218/R-134A (11/4/85)</t>
  </si>
  <si>
    <t>R-32/R-125/R-134A/R-600/R-601A (8,5/45,0/44,2/1,7/0,6)</t>
  </si>
  <si>
    <t>R-32/R-125/R-134A/R-227EA/R-600/R-601 (20,0/20,0/53,8/5,0/0,6/0,6)</t>
  </si>
  <si>
    <t>R-32/R-125/R-134A/R-152A/R-227EA (31/31/30/3/5)</t>
  </si>
  <si>
    <t>R-32/R-125/R-1234YF/R-134A/R-1234ze(E) 26/26/20/21/7</t>
  </si>
  <si>
    <t>R-32/R-125/R-1234YF/R-134A (24,3/24,7/25,3/25,7)</t>
  </si>
  <si>
    <t>R-134A/R-1234ze(E) (42/58)</t>
  </si>
  <si>
    <t>R-32/R-125/R-1234YF(11/59/30)</t>
  </si>
  <si>
    <t>R-134A/R-125/R-32/R-143A (84,93/7,51/4,99/2,57)</t>
  </si>
  <si>
    <t>R-32/R-125/R-1234ze(E)/R-227EA (27/27/40/6)</t>
  </si>
  <si>
    <t>R-744/R-32/R-125/R-134A/R-1234ze(E)/R-227EA (11/11/11/4/56/7)</t>
  </si>
  <si>
    <t>R-744/R-32/R-125/R-134A/R-1234ze(E)/R-227EA (10/17/19/7/44/3)</t>
  </si>
  <si>
    <t>R-125/R-143A/R-134A/R-600A(38/10/49,2/2,8)</t>
  </si>
  <si>
    <t>R-1234ze(E)/R-227EA/R-1336mzze (78,7/4,3/17)</t>
  </si>
  <si>
    <t>R-1132A/R-23/R-744/R-125 (20/10/60/10)</t>
  </si>
  <si>
    <t>R-744/R-1234ze(E)/R-227EA (5/86/9)</t>
  </si>
  <si>
    <t>R-32/R-125/R-134A/R1233zd(E)/R-601A (16,9/ 6,3/ 74,4/ 1,8)</t>
  </si>
  <si>
    <t>R-1234ze/R-227EA (91,1/8,9)</t>
  </si>
  <si>
    <t>R-1234ze(E)</t>
  </si>
  <si>
    <t>R-32/R-152A/R-1234ze(E) (12/5/83)</t>
  </si>
  <si>
    <t>R-32/R-152A/R-1234ze(E) (41,5/10/48,5)</t>
  </si>
  <si>
    <t>R-744/R-134A/R-1234ze(E) (6/9/85)</t>
  </si>
  <si>
    <t>R-32/R-1234ze(E)/R-600 (68/29/3)</t>
  </si>
  <si>
    <t>R-32/R-125/R-1234ze(E) (68/3,5/28,5)</t>
  </si>
  <si>
    <t>R-1234YF/R-134A (89,8/10,2)</t>
  </si>
  <si>
    <t>R-1234YF/R-134A (88,8/11,2)</t>
  </si>
  <si>
    <t>R-32/R-125/R-1234YF (67,0/7,0/26,0)</t>
  </si>
  <si>
    <t>R-32/R-1234YF (35,0/65,0)</t>
  </si>
  <si>
    <t>R-32/R-1234YF (68,9/31,1)</t>
  </si>
  <si>
    <t>R-32/R-1234YF (21,5/78,5)</t>
  </si>
  <si>
    <t>R-744/R-32/R-1234YF (3,0/21,5 /75,5)</t>
  </si>
  <si>
    <t>R-134A/R-152A (5/95)</t>
  </si>
  <si>
    <t>R-22/R-600A/R-142B (55/4/41)</t>
  </si>
  <si>
    <t>R-1270/R-22/R-152A (1,5/87,5/11,0)</t>
  </si>
  <si>
    <t>R-1270/R-22/R-152A (3/94/3)</t>
  </si>
  <si>
    <t>R-22/R-218/R-142B (70/5/25)</t>
  </si>
  <si>
    <t>R-218/R-134A/R-600A (9/88/3)</t>
  </si>
  <si>
    <t>R-22/R-152A (82/18)</t>
  </si>
  <si>
    <t>R-22/R-152A (25/75)</t>
  </si>
  <si>
    <t>R-290/R-22/R-152a (81,5/96,0/2,5)</t>
  </si>
  <si>
    <t>R-125/R-134A/R-E170 (77/19/4)</t>
  </si>
  <si>
    <t>R-125/R-134A/R-E170 (48,5/48,0/3,5)</t>
  </si>
  <si>
    <t>R-32/R-125/R-600A (50/47/3)</t>
  </si>
  <si>
    <t>R-290/R-134A/R-152A (0,6/1,6/97,8)</t>
  </si>
  <si>
    <t>R-125/R-134A/R-152A/R-E170,(67/15/15/3)</t>
  </si>
  <si>
    <t>R-E170/R-600A (88/12)</t>
  </si>
  <si>
    <t>R-290/R-E170 (95/5)</t>
  </si>
  <si>
    <t>R-E170/R-152A/R-600A (60/10/30)</t>
  </si>
  <si>
    <t>R-152A/R-600A (76/24)</t>
  </si>
  <si>
    <t>R-290/R-152A(71/29)</t>
  </si>
  <si>
    <t>R-1270/R-E170,(80/20)</t>
  </si>
  <si>
    <t>R-1270/R-290(30/70)</t>
  </si>
  <si>
    <t>R-1270/R-290 (25/75)</t>
  </si>
  <si>
    <t>R-E170/R-152A (80/20)</t>
  </si>
  <si>
    <t>R-290/R-600A (56/44)</t>
  </si>
  <si>
    <t>R-290/R-600A (52/48)</t>
  </si>
  <si>
    <t>R-170/R-290/R-600A/R-600 (3,1/54,8/6,0/36,1)</t>
  </si>
  <si>
    <t>R-1270/R-290/R-600A (55/40/5)</t>
  </si>
  <si>
    <t>R-32/R-1270/R-E170 (21/75/4)</t>
  </si>
  <si>
    <t>REFRIGERANTE</t>
  </si>
  <si>
    <t>¿CÁMARA DE ATMÓSFERA ARTIFICIAL?</t>
  </si>
  <si>
    <t>NIVEL DE INSTALACIÓN</t>
  </si>
  <si>
    <t>TRAMITACIÓN</t>
  </si>
  <si>
    <t>CARGA DE LA INSTALACIÓN (kG)</t>
  </si>
  <si>
    <t>¿SALA DE MÁQUINAS?</t>
  </si>
  <si>
    <t>Sí</t>
  </si>
  <si>
    <t>No</t>
  </si>
  <si>
    <t>Al aire libre</t>
  </si>
  <si>
    <t>Sala de máquinas?</t>
  </si>
  <si>
    <t>Cámara atmósfera artificial?</t>
  </si>
  <si>
    <t>equipo compacto/partido?</t>
  </si>
  <si>
    <t>Equipo compacto</t>
  </si>
  <si>
    <t>Equipo partido</t>
  </si>
  <si>
    <t>¿Varios compresores?</t>
  </si>
  <si>
    <t>Varios compresores</t>
  </si>
  <si>
    <t>L1</t>
  </si>
  <si>
    <t>L2</t>
  </si>
  <si>
    <t>L3</t>
  </si>
  <si>
    <t>¿EQUIPO (COMPACTO/PARTIDO)?</t>
  </si>
  <si>
    <t>POTENCIA ELÉCTRICA COMPRESORES (kW)</t>
  </si>
  <si>
    <t>TIPO DE UBICACIÓN DE LOS SISTEMAS</t>
  </si>
  <si>
    <t>A</t>
  </si>
  <si>
    <t>B - Plantas sobre rasante sin salidas de emergencia</t>
  </si>
  <si>
    <t>B - sótanos</t>
  </si>
  <si>
    <t>B - otros</t>
  </si>
  <si>
    <t>C - Plantas sobre rasante sin salidas de emergencia</t>
  </si>
  <si>
    <t>C - sótanos</t>
  </si>
  <si>
    <t>C - otros</t>
  </si>
  <si>
    <t>Accesibilidad Local TOXICIDAD</t>
  </si>
  <si>
    <t>Tipo ubicación de los sistema</t>
  </si>
  <si>
    <t>CATEGORÍA TOXICIDAD</t>
  </si>
  <si>
    <t>CARGA MÁXIMA POR TOXICIDAD (kg)</t>
  </si>
  <si>
    <t>ACCESIBILIDAD DE LOCAL Y TIPO DE APLICACIÓN</t>
  </si>
  <si>
    <r>
      <t>VOLUMEN LOCAL (m</t>
    </r>
    <r>
      <rPr>
        <b/>
        <vertAlign val="superscript"/>
        <sz val="14"/>
        <color theme="1"/>
        <rFont val="Arial"/>
        <family val="2"/>
      </rPr>
      <t>3</t>
    </r>
    <r>
      <rPr>
        <b/>
        <sz val="14"/>
        <color theme="1"/>
        <rFont val="Arial"/>
        <family val="2"/>
      </rPr>
      <t>)</t>
    </r>
  </si>
  <si>
    <t>CARGA MÁXIMA POR INFLAMABILIDAD (kg)</t>
  </si>
  <si>
    <t>Accesibilidad Local Inflamabilidad</t>
  </si>
  <si>
    <t>A - Confort humano</t>
  </si>
  <si>
    <t>A - Otras aplicaciones</t>
  </si>
  <si>
    <t>B - Confort humano</t>
  </si>
  <si>
    <t>B - Otras aplicaciones</t>
  </si>
  <si>
    <t>C - Confort humano</t>
  </si>
  <si>
    <t>C - Otras aplicaciones</t>
  </si>
  <si>
    <t>2L</t>
  </si>
  <si>
    <t>A - otras aplicaciones en plantas superiores (sólo refrigerantes clase 3 de inflamabilidad)</t>
  </si>
  <si>
    <t>A - otras aplicaciones en sótanos (sólo refrigerantes clase 3 de inflamabilidad)</t>
  </si>
  <si>
    <t>B - otras aplicaciones en plantas superiores (sólo refrigerantes clase 3 de inflamabilidad)</t>
  </si>
  <si>
    <t>B - otras aplicaciones en sótanos (sólo refrigerantes clase 3 de inflamabilidad)</t>
  </si>
  <si>
    <t>inflamabilidad</t>
  </si>
  <si>
    <t>TIPO DE INSTALACIÓN</t>
  </si>
  <si>
    <t>LÍMITES DE CARGA POR TOXICIDAD E INFLAMABILIDAD</t>
  </si>
  <si>
    <t>INSTALACIONES DE NIVEL 1</t>
  </si>
  <si>
    <t>a) Memoria técnica de la instalación realmente ejecutada.
b) Certificado de la instalación suscrito por la empresa frigorista/RITE (de acuerdo con la IF-10). 
c) Certificado de instalación eléctrica o informe de estado de instalación eléctrica indicando que se adecua a la normativa vigente cuando se ejecutó y funciona correctamente suscrito por empresa instaladora habilitada
c) Declaraciones de conformidad de los equipos a presión y del sistema de tuberías de acuerdo con el Real Decreto 709/2015, de 24 de julio y, en su caso, de los accesorios de seguridad o presión.
d) Declaraciones de conformidad CE de acuerdo con el Real Decreto 709/2015, de 24 de julio, de la instalación como conjunto, cuando se trate de equipos compactos, y para el resto de instalaciones, de todos los equipos a presión incluidos las declaraciones de conformidad de las tuberías cuando resulte de aplicación.</t>
  </si>
  <si>
    <t>INSTALACIONES DE NIVEL 2</t>
  </si>
  <si>
    <t>a) Proyecto de la instalación realmente ejecutada.
b) Certificado técnico de dirección de obra.
c) Certificado de la instalación suscrito por la empresa frigorista y el director de la instalación (de acuerdo con la IF-10).
d) Certificado de instalación eléctrica o informe de estado de instalación eléctrica indicando que se adecua a la normativa vigente cuando se ejecutó y funciona correctamente suscrito por empresa instaladora habilitada
e) Declaraciones de conformidad de los equipos a presión y del sistema de tuberías de acuerdo con el Real Decreto 709/2015, de 24 de julio, y, en su caso, de los accesorios de seguridad o presión.
f) Copia de la póliza del seguro de responsabilidad civil del titular de la instalación, cuando así esté establecido.
g) Contrato de mantenimiento con una empresa instaladora frigorista, siempre que la empresa no sea empresa automantenedora.
h) Declaraciones de conformidad CE de acuerdo con el Real Decreto 709/2015, de 24 de julio, de la instalación como conjunto, cuando se trate de equipos compactos, y para el resto de instalaciones, de todos los equipos a presión incluidos las declaraciones de conformidad de las tuberías cuando resulte de aplicación.</t>
  </si>
  <si>
    <t>INSTALACIONES NO SUJETAS AL RSIF</t>
  </si>
  <si>
    <t>INSTALACIÓN DE NIVEL 2 QUE PUEDE SER EJECUTADA COMO DE NIVEL 1</t>
  </si>
  <si>
    <t>INSTALACIONES ACOGIDAS A LA IF-20</t>
  </si>
  <si>
    <t>a) Memoria técnica de la instalación realmente ejecutada.
b) Certificado de la instalación suscrito por la empresa frigorista/RITE (de acuerdo con la IF-10). 
c) Certificado de instalación eléctrica o informe de estado de instalación eléctrica indicando que se adecua a la normativa vigente cuando se ejecutó y funciona correctamente suscrito por empresa instaladora habilitada
c) Declaraciones de conformidad de los equipos a presión y del sistema de tuberías de acuerdo con el Real Decreto 709/2015, de 24 de julio y, en su caso, de los accesorios de seguridad o presión.
d) Declaraciones de conformidad CE de acuerdo con el Real Decreto 709/2015, de 24 de julio, de la instalación como conjunto, cuando se trate de equipos compactos, y para el resto de instalaciones, de todos los equipos a presión incluidos las declaraciones de conformidad de las tuberías cuando resulte de aplicación.
e) El titular precisa de disponer de una contrato de mantenimiento bien con una empresa RITE que cumpla los requisitos de una empresa frigorista de nivel 2 (ingeniero en la empresa + Seguro de RC de 900.000€) o con una empresa frigorista, según la tipología de instalación (climatización o proceso industrial/comercial)</t>
  </si>
  <si>
    <t>a) Un certificado según modelo apéndice I de la IF-10.
b) Manual de instrucciones.
c) En el caso de las instalaciones por absorción con Br Li-Agua, además, la empresa instaladora frigorista entregará la justificación documentada de la idoneidad de las soluciones adoptadas desde el punto de vista energético (solución con menor coste energético) y deberán satisfacer las exigencias establecidas en la reglamentación vigente relativa a equipos a presión en cuanto a diseño, fabricación, protección y documentación que debe acompañar a dichos equipos.</t>
  </si>
  <si>
    <t>a) Memoria técnica de la instalación ejecutada firmada por el instalador frigorista si no se sobrepasan los límites de carga dispuestos según las tablas A y B de la IF-04 o por técnico titulado competente en caso de que sí se sobrepasen.
b) «Análisis de riesgo» de la instalación si se sobrepasan las cargas máximas establecidas por el RSIF, en ese caso la instalación pasa a ser de nivel 2.
c) Certificado de la empresa frigorista, firmado por su representante legal, confirmando que el personal de la empresa tiene los medios y ha sido instruido en el manejo de refrigerantes A2L.
d) Certificado de la instalación suscrito por la empresa frigorista (de acuerdo con la IF-10).
e) Certificado de instalación eléctrica, que incluya la parte correspondiente a la instalación frigorífica, firmado por un instalador en baja tensión.
f) Declaraciones de conformidad de los equipos a presión y del sistema de tuberías de acuerdo con el Real Decreto 709/2015, de 24 de julio, y, en su caso, de los accesorios de seguridad o presión.
g) De acuerdo con el Real Decreto 709/2015, de 24 de julio, las declaraciones de conformidad CE de la instalación como conjunto, cuando se trate de equipos compactos, y para el resto de instalaciones, de todos los equipos a presión incluidas las declaraciones de conformidad de las tuberías cuando resulte de aplicación.
h) Contrato de mantenimiento con una empresa instaladora frigorista, siempre que la empresa no sea empresa automantenedora.</t>
  </si>
  <si>
    <t>EMPRESA QUE PUEDE EJECUTAR LAS ACTUACIONES</t>
  </si>
  <si>
    <t>¿INSTALACIÓN DE CLIMATIZACIÓN PARA CONFORT HUMANO?</t>
  </si>
  <si>
    <t>Quién puede ejecutar?</t>
  </si>
  <si>
    <t>EMPRESA RITE</t>
  </si>
  <si>
    <t>Empresa Frigorista</t>
  </si>
  <si>
    <t>REQUISITOS DE LAS EMPRESAS RITE O FRIGORISTA SEGÚN SU NIVEL</t>
  </si>
  <si>
    <t>INSTRUCCIONES DE MANEJO</t>
  </si>
  <si>
    <t>ATEL/ODL vs LÍMITE PRÁCTICO</t>
  </si>
  <si>
    <t>C - otras aplicaciones en sótanos (sólo refrigerantes clase 2 ó 3 de inflamabalidad)</t>
  </si>
  <si>
    <t>C - otras aplicaciones en plantas superiores (sólo refrigerantes 2 ó 3 de inflamabalidad)</t>
  </si>
  <si>
    <t>C - Densidad de personal inferior a 1 persona / 10 m2 (sólo refrigerantes clase 2L de inflamabilidad)</t>
  </si>
  <si>
    <t>CLASE DE INFLAMABILIDAD</t>
  </si>
  <si>
    <t>B - Densidad de personal inferior a 1 persona / 10 m2 (sólo refrigerantes categoría B de toxicidad)</t>
  </si>
  <si>
    <t>C - Densidad de personal inferior a 1 persona / 10 m2 (sólo refrigerantes categoría B de toxicidad)</t>
  </si>
  <si>
    <r>
      <t xml:space="preserve">1. La hoja se encuentra formulada, y su propósito es facilitar la clasificación de una instalación frigorífica acorde al RSIF así como calcular su carga máxima según la IF-04 del citado RSIF.
</t>
    </r>
    <r>
      <rPr>
        <b/>
        <sz val="16"/>
        <color theme="1"/>
        <rFont val="Arial"/>
        <family val="2"/>
      </rPr>
      <t>2. EN NINGÚN CASO,</t>
    </r>
    <r>
      <rPr>
        <sz val="16"/>
        <color theme="1"/>
        <rFont val="Arial"/>
        <family val="2"/>
      </rPr>
      <t xml:space="preserve"> Los resultados mostrados en la hoja son sustitutivos del RSIF, y en caso de contradicción siempre prevalece el Reglamento.
3. En color azul intenso se muestran las celdas sobre las que introducir datos.
4. En color verde intenso se resaltan las celdas formuladas.
5. En color amarillo se destacan las celdas que funcionan con listas desplegables.
6. Para el funcionamiento de la hoja, se deben inicializar todas las listas desplegables así como los datos a introducir necesarios.
7. En caso necesario, puede consultar el artículo 8 del RSIF  y la instrucción IF-04 sobre el cálculo de las cargas máxima de los refrigerantes según el apéndice 2, y las tablas del apéndice 1
8. En la comprobación de la carga máxima hay que poner atención a que la selección de tipo de ubicación y aplicación sea la misma para la inflamabilidad y la toxicidad, además de respetar las restricciones de aplicación que se indica para categoría de local y aplicación.
9. El nombre del refrigerantes se puede introducir con la lista desplegable de la celda o siguiendo la nomeclatura R-XXX</t>
    </r>
  </si>
  <si>
    <t>R-1224yd(Z)</t>
  </si>
  <si>
    <t>(Z)-1-cloro-2,3,3,3-tetrafluoroprop-1-eno</t>
  </si>
  <si>
    <t>cis-CF3CF=CHCl</t>
  </si>
  <si>
    <t>R-1336mzz(E)</t>
  </si>
  <si>
    <t>(E)-1,1,1,4,4,4-hexafluorobut-2-eno</t>
  </si>
  <si>
    <t>trans-CF3CH=CHCF3</t>
  </si>
  <si>
    <t>R-1336mzz(Z)</t>
  </si>
  <si>
    <t>(Z)-1,1,1,4,4,4-hexafluorobut-2-eno</t>
  </si>
  <si>
    <t>cis-CF3CH=CHCF3</t>
  </si>
  <si>
    <r>
      <t xml:space="preserve">a) Estar legalmente constituida en caso de que sea una persona jurídica
b) Disponer de la documentación que la identifique
c) Contar con un seguro de responsabilidad civil que </t>
    </r>
    <r>
      <rPr>
        <b/>
        <sz val="12"/>
        <color theme="1"/>
        <rFont val="Arial"/>
        <family val="2"/>
      </rPr>
      <t>cubra al menos 300.000 € por siniestro</t>
    </r>
    <r>
      <rPr>
        <sz val="12"/>
        <color theme="1"/>
        <rFont val="Arial"/>
        <family val="2"/>
      </rPr>
      <t xml:space="preserve">
c.1) Para empresas que deban cumplir con los requisitos de una </t>
    </r>
    <r>
      <rPr>
        <b/>
        <sz val="12"/>
        <color theme="1"/>
        <rFont val="Arial"/>
        <family val="2"/>
      </rPr>
      <t>empresa de nivel 2</t>
    </r>
    <r>
      <rPr>
        <sz val="12"/>
        <color theme="1"/>
        <rFont val="Arial"/>
        <family val="2"/>
      </rPr>
      <t xml:space="preserve">, el seguro deberá cubrir </t>
    </r>
    <r>
      <rPr>
        <b/>
        <sz val="12"/>
        <color theme="1"/>
        <rFont val="Arial"/>
        <family val="2"/>
      </rPr>
      <t xml:space="preserve">al menos 900.000 € por siniestro.
</t>
    </r>
    <r>
      <rPr>
        <sz val="12"/>
        <color theme="1"/>
        <rFont val="Arial"/>
        <family val="2"/>
      </rPr>
      <t xml:space="preserve">
d) Disponer de al menos </t>
    </r>
    <r>
      <rPr>
        <b/>
        <sz val="12"/>
        <color theme="1"/>
        <rFont val="Arial"/>
        <family val="2"/>
      </rPr>
      <t>un instalador frigorista contratado</t>
    </r>
    <r>
      <rPr>
        <sz val="12"/>
        <color theme="1"/>
        <rFont val="Arial"/>
        <family val="2"/>
      </rPr>
      <t xml:space="preserve">
d.1) Para empresas que deban cumplir con los requisitos de una </t>
    </r>
    <r>
      <rPr>
        <b/>
        <sz val="12"/>
        <color theme="1"/>
        <rFont val="Arial"/>
        <family val="2"/>
      </rPr>
      <t>empresa de nivel 2</t>
    </r>
    <r>
      <rPr>
        <sz val="12"/>
        <color theme="1"/>
        <rFont val="Arial"/>
        <family val="2"/>
      </rPr>
      <t>, deberá de tener contratado u</t>
    </r>
    <r>
      <rPr>
        <b/>
        <sz val="12"/>
        <color theme="1"/>
        <rFont val="Arial"/>
        <family val="2"/>
      </rPr>
      <t>n técnico titulado competente (ingeniero)</t>
    </r>
    <r>
      <rPr>
        <sz val="12"/>
        <color theme="1"/>
        <rFont val="Arial"/>
        <family val="2"/>
      </rPr>
      <t xml:space="preserve">
e) Disponer de la certificación de empresa para la manipulación de gases fluorados. Que el personal de la empresa posea la certificación personal de manipulación de gases fluorados acorde a las actividades que realiza.
f) Disponer de los medios técnicos indicados en la IF-13 del RSIF
g) Disponer de un contrato con un gestor de residuos
h) Estar dada de alta como pequeña empresa productora de residuos peligrosos.</t>
    </r>
  </si>
  <si>
    <r>
      <t xml:space="preserve">a) Estar legalmente constituida en caso de que sea una persona jurídica
b) Disponer de la documentación que la identifique
c) Contar con un seguro de responsabilidad civil que </t>
    </r>
    <r>
      <rPr>
        <b/>
        <sz val="12"/>
        <color theme="1"/>
        <rFont val="Arial"/>
        <family val="2"/>
      </rPr>
      <t>cubra al menos 300.000 € por siniestro</t>
    </r>
    <r>
      <rPr>
        <sz val="12"/>
        <color theme="1"/>
        <rFont val="Arial"/>
        <family val="2"/>
      </rPr>
      <t xml:space="preserve">
c.1) Para empresas que deban cumplir con los requisitos de una empresa </t>
    </r>
    <r>
      <rPr>
        <b/>
        <sz val="12"/>
        <color theme="1"/>
        <rFont val="Arial"/>
        <family val="2"/>
      </rPr>
      <t>de nivel 2</t>
    </r>
    <r>
      <rPr>
        <sz val="12"/>
        <color theme="1"/>
        <rFont val="Arial"/>
        <family val="2"/>
      </rPr>
      <t>, el seguro deberá cubrir</t>
    </r>
    <r>
      <rPr>
        <b/>
        <sz val="12"/>
        <color theme="1"/>
        <rFont val="Arial"/>
        <family val="2"/>
      </rPr>
      <t xml:space="preserve"> al menos 900.000 € por siniestro.</t>
    </r>
    <r>
      <rPr>
        <sz val="12"/>
        <color theme="1"/>
        <rFont val="Arial"/>
        <family val="2"/>
      </rPr>
      <t xml:space="preserve">
d) Disponer de </t>
    </r>
    <r>
      <rPr>
        <b/>
        <sz val="12"/>
        <color theme="1"/>
        <rFont val="Arial"/>
        <family val="2"/>
      </rPr>
      <t xml:space="preserve">al menos un operario con carnet RITE
</t>
    </r>
    <r>
      <rPr>
        <sz val="12"/>
        <color theme="1"/>
        <rFont val="Arial"/>
        <family val="2"/>
      </rPr>
      <t xml:space="preserve">d.1) Para empresas que deban cumplir con los requisitos de una </t>
    </r>
    <r>
      <rPr>
        <b/>
        <sz val="12"/>
        <color theme="1"/>
        <rFont val="Arial"/>
        <family val="2"/>
      </rPr>
      <t>empresa de nivel 2</t>
    </r>
    <r>
      <rPr>
        <sz val="12"/>
        <color theme="1"/>
        <rFont val="Arial"/>
        <family val="2"/>
      </rPr>
      <t>, deberá de tener contratado un t</t>
    </r>
    <r>
      <rPr>
        <b/>
        <sz val="12"/>
        <color theme="1"/>
        <rFont val="Arial"/>
        <family val="2"/>
      </rPr>
      <t>écnico titulado competente (ingeniero)</t>
    </r>
    <r>
      <rPr>
        <sz val="12"/>
        <color theme="1"/>
        <rFont val="Arial"/>
        <family val="2"/>
      </rPr>
      <t xml:space="preserve">
e) Disponer de la certificación de empresa para la manipulación de gases fluorados. Que el personal de la empresa posea la certificación personal de manipulación de gases fluorados acorde a las actividades que realiza.
f) Disponer de los medios técnicos indicados en la IF-13 del RSIF
g) Disponer de un contrato con un gestor de residuos
h) Estar dada de alta como pequeña empresa productora de residuos peligrosos.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</si>
</sst>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sz val="11"/>
      <color theme="1"/>
      <name val="Arial"/>
      <family val="2"/>
    </font>
    <font>
      <sz val="16"/>
      <color theme="1"/>
      <name val="Arial"/>
      <family val="2"/>
    </font>
    <font>
      <sz val="14"/>
      <color theme="1"/>
      <name val="Arial"/>
      <family val="2"/>
    </font>
    <font>
      <sz val="18"/>
      <color theme="1"/>
      <name val="Arial"/>
      <family val="2"/>
    </font>
    <font>
      <b/>
      <sz val="11"/>
      <color theme="1"/>
      <name val="Calibri"/>
      <family val="2"/>
      <scheme val="minor"/>
    </font>
    <font>
      <b/>
      <sz val="16"/>
      <color theme="1"/>
      <name val="Arial"/>
      <family val="2"/>
    </font>
    <font>
      <b/>
      <sz val="14"/>
      <color theme="1"/>
      <name val="Arial"/>
      <family val="2"/>
    </font>
    <font>
      <b/>
      <vertAlign val="superscript"/>
      <sz val="14"/>
      <color theme="1"/>
      <name val="Arial"/>
      <family val="2"/>
    </font>
    <font>
      <b/>
      <sz val="11"/>
      <color theme="1"/>
      <name val="Arial"/>
      <family val="2"/>
    </font>
    <font>
      <u/>
      <sz val="14"/>
      <color theme="1"/>
      <name val="Arial"/>
      <family val="2"/>
    </font>
    <font>
      <sz val="12"/>
      <color theme="1"/>
      <name val="Arial"/>
      <family val="2"/>
    </font>
    <font>
      <b/>
      <sz val="12"/>
      <color theme="1"/>
      <name val="Arial"/>
      <family val="2"/>
    </font>
  </fonts>
  <fills count="10">
    <fill>
      <patternFill patternType="none"/>
    </fill>
    <fill>
      <patternFill patternType="gray125"/>
    </fill>
    <fill>
      <patternFill patternType="solid">
        <fgColor theme="1" tint="4.9989318521683403E-2"/>
        <bgColor indexed="64"/>
      </patternFill>
    </fill>
    <fill>
      <patternFill patternType="solid">
        <fgColor theme="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bgColor indexed="64"/>
      </patternFill>
    </fill>
    <fill>
      <patternFill patternType="solid">
        <fgColor theme="9"/>
        <bgColor indexed="64"/>
      </patternFill>
    </fill>
    <fill>
      <patternFill patternType="solid">
        <fgColor rgb="FFFFFF00"/>
        <bgColor indexed="64"/>
      </patternFill>
    </fill>
    <fill>
      <patternFill patternType="solid">
        <fgColor rgb="FFECECEC"/>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04">
    <xf numFmtId="0" fontId="0" fillId="0" borderId="0" xfId="0"/>
    <xf numFmtId="3" fontId="0" fillId="0" borderId="0" xfId="0" applyNumberFormat="1"/>
    <xf numFmtId="0" fontId="0" fillId="0" borderId="0" xfId="0" applyAlignment="1">
      <alignment wrapText="1"/>
    </xf>
    <xf numFmtId="0" fontId="2" fillId="0" borderId="0" xfId="0" applyFont="1"/>
    <xf numFmtId="0" fontId="6" fillId="0" borderId="0" xfId="0" applyFont="1" applyAlignment="1">
      <alignment horizontal="left" vertical="center" wrapText="1"/>
    </xf>
    <xf numFmtId="0" fontId="6" fillId="0" borderId="0" xfId="0" applyFont="1" applyAlignment="1">
      <alignment wrapText="1"/>
    </xf>
    <xf numFmtId="0" fontId="6" fillId="0" borderId="0" xfId="0" applyFont="1"/>
    <xf numFmtId="0" fontId="2" fillId="3" borderId="0" xfId="0" applyFont="1" applyFill="1"/>
    <xf numFmtId="0" fontId="2" fillId="3" borderId="5" xfId="0" applyFont="1" applyFill="1" applyBorder="1"/>
    <xf numFmtId="0" fontId="2" fillId="3" borderId="7" xfId="0" applyFont="1" applyFill="1" applyBorder="1"/>
    <xf numFmtId="0" fontId="2" fillId="3" borderId="15" xfId="0" applyFont="1" applyFill="1" applyBorder="1"/>
    <xf numFmtId="0" fontId="2" fillId="9" borderId="1" xfId="0" applyFont="1" applyFill="1" applyBorder="1"/>
    <xf numFmtId="0" fontId="2" fillId="9" borderId="2" xfId="0" applyFont="1" applyFill="1" applyBorder="1"/>
    <xf numFmtId="0" fontId="2" fillId="9" borderId="3" xfId="0" applyFont="1" applyFill="1" applyBorder="1"/>
    <xf numFmtId="0" fontId="2" fillId="9" borderId="4" xfId="0" applyFont="1" applyFill="1" applyBorder="1"/>
    <xf numFmtId="0" fontId="2" fillId="9" borderId="0" xfId="0" applyFont="1" applyFill="1"/>
    <xf numFmtId="0" fontId="2" fillId="9" borderId="5" xfId="0" applyFont="1" applyFill="1" applyBorder="1"/>
    <xf numFmtId="0" fontId="2" fillId="9" borderId="0" xfId="0" applyFont="1" applyFill="1" applyAlignment="1">
      <alignment horizontal="center" vertical="center"/>
    </xf>
    <xf numFmtId="0" fontId="8" fillId="9" borderId="0" xfId="0" applyFont="1" applyFill="1" applyAlignment="1">
      <alignment horizontal="center" vertical="center"/>
    </xf>
    <xf numFmtId="0" fontId="8" fillId="9" borderId="5" xfId="0" applyFont="1" applyFill="1" applyBorder="1" applyAlignment="1">
      <alignment horizontal="center" vertical="center"/>
    </xf>
    <xf numFmtId="0" fontId="3" fillId="9" borderId="1" xfId="0" applyFont="1" applyFill="1" applyBorder="1" applyAlignment="1">
      <alignment horizontal="left" vertical="top" wrapText="1"/>
    </xf>
    <xf numFmtId="0" fontId="3" fillId="9" borderId="2" xfId="0" applyFont="1" applyFill="1" applyBorder="1" applyAlignment="1">
      <alignment horizontal="left" vertical="top"/>
    </xf>
    <xf numFmtId="0" fontId="3" fillId="9" borderId="3" xfId="0" applyFont="1" applyFill="1" applyBorder="1" applyAlignment="1">
      <alignment horizontal="left" vertical="top"/>
    </xf>
    <xf numFmtId="0" fontId="3" fillId="9" borderId="4" xfId="0" applyFont="1" applyFill="1" applyBorder="1" applyAlignment="1">
      <alignment horizontal="left" vertical="top"/>
    </xf>
    <xf numFmtId="0" fontId="3" fillId="9" borderId="0" xfId="0" applyFont="1" applyFill="1" applyAlignment="1">
      <alignment horizontal="left" vertical="top"/>
    </xf>
    <xf numFmtId="0" fontId="3" fillId="9" borderId="5" xfId="0" applyFont="1" applyFill="1" applyBorder="1" applyAlignment="1">
      <alignment horizontal="left" vertical="top"/>
    </xf>
    <xf numFmtId="0" fontId="3" fillId="9" borderId="6" xfId="0" applyFont="1" applyFill="1" applyBorder="1" applyAlignment="1">
      <alignment horizontal="left" vertical="top"/>
    </xf>
    <xf numFmtId="0" fontId="3" fillId="9" borderId="7" xfId="0" applyFont="1" applyFill="1" applyBorder="1" applyAlignment="1">
      <alignment horizontal="left" vertical="top"/>
    </xf>
    <xf numFmtId="0" fontId="3" fillId="9" borderId="8" xfId="0" applyFont="1" applyFill="1" applyBorder="1" applyAlignment="1">
      <alignment horizontal="left" vertical="top"/>
    </xf>
    <xf numFmtId="0" fontId="0" fillId="9" borderId="1" xfId="0" applyFill="1" applyBorder="1" applyAlignment="1">
      <alignment horizontal="center"/>
    </xf>
    <xf numFmtId="0" fontId="0" fillId="9" borderId="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0" xfId="0" applyFill="1" applyAlignment="1">
      <alignment horizontal="center"/>
    </xf>
    <xf numFmtId="0" fontId="0" fillId="9" borderId="5" xfId="0" applyFill="1" applyBorder="1" applyAlignment="1">
      <alignment horizontal="center"/>
    </xf>
    <xf numFmtId="0" fontId="0" fillId="9" borderId="6" xfId="0" applyFill="1" applyBorder="1" applyAlignment="1">
      <alignment horizontal="center"/>
    </xf>
    <xf numFmtId="0" fontId="0" fillId="9" borderId="7" xfId="0" applyFill="1" applyBorder="1" applyAlignment="1">
      <alignment horizontal="center"/>
    </xf>
    <xf numFmtId="0" fontId="0" fillId="9" borderId="8" xfId="0" applyFill="1" applyBorder="1" applyAlignment="1">
      <alignment horizontal="center"/>
    </xf>
    <xf numFmtId="0" fontId="7" fillId="9" borderId="1"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3"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0" xfId="0" applyFont="1" applyFill="1" applyAlignment="1">
      <alignment horizontal="center" vertical="center"/>
    </xf>
    <xf numFmtId="0" fontId="7" fillId="9" borderId="5"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8"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wrapText="1"/>
    </xf>
    <xf numFmtId="0" fontId="7" fillId="4" borderId="12" xfId="0" applyFont="1" applyFill="1" applyBorder="1" applyAlignment="1">
      <alignment horizontal="center"/>
    </xf>
    <xf numFmtId="0" fontId="7" fillId="4" borderId="13" xfId="0" applyFont="1" applyFill="1" applyBorder="1" applyAlignment="1">
      <alignment horizontal="center"/>
    </xf>
    <xf numFmtId="0" fontId="7" fillId="4" borderId="14" xfId="0" applyFont="1" applyFill="1" applyBorder="1" applyAlignment="1">
      <alignment horizont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0" xfId="0" applyFont="1" applyFill="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1" xfId="0" applyFont="1" applyFill="1" applyBorder="1" applyAlignment="1">
      <alignment horizontal="center" vertical="center"/>
    </xf>
    <xf numFmtId="0" fontId="3" fillId="8" borderId="10"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5" fillId="8" borderId="9" xfId="0" applyFont="1" applyFill="1" applyBorder="1" applyAlignment="1">
      <alignment horizontal="center" vertical="center"/>
    </xf>
    <xf numFmtId="0" fontId="5" fillId="8" borderId="10"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0" xfId="0" applyFont="1" applyFill="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3" fillId="7" borderId="1" xfId="0" applyFont="1" applyFill="1" applyBorder="1" applyAlignment="1">
      <alignment horizontal="left" vertical="top" wrapText="1"/>
    </xf>
    <xf numFmtId="0" fontId="3" fillId="7" borderId="2"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4" xfId="0" applyFont="1" applyFill="1" applyBorder="1" applyAlignment="1">
      <alignment horizontal="left" vertical="top" wrapText="1"/>
    </xf>
    <xf numFmtId="0" fontId="3" fillId="7" borderId="0" xfId="0" applyFont="1" applyFill="1" applyAlignment="1">
      <alignment horizontal="left" vertical="top" wrapText="1"/>
    </xf>
    <xf numFmtId="0" fontId="3" fillId="7" borderId="5"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8" xfId="0" applyFont="1" applyFill="1" applyBorder="1" applyAlignment="1">
      <alignment horizontal="left" vertical="top" wrapText="1"/>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0" xfId="0" applyFont="1" applyFill="1" applyAlignment="1">
      <alignment horizontal="center" vertical="center"/>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8" borderId="3" xfId="0" applyFont="1" applyFill="1" applyBorder="1" applyAlignment="1">
      <alignment horizontal="center" vertical="center"/>
    </xf>
    <xf numFmtId="0" fontId="3" fillId="8" borderId="8"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5" xfId="0" applyFont="1" applyFill="1" applyBorder="1" applyAlignment="1">
      <alignment horizontal="center" vertical="center" wrapText="1"/>
    </xf>
    <xf numFmtId="0" fontId="7" fillId="5" borderId="1" xfId="0" applyFont="1" applyFill="1" applyBorder="1" applyAlignment="1">
      <alignment horizontal="center" wrapText="1"/>
    </xf>
    <xf numFmtId="0" fontId="7" fillId="5" borderId="2" xfId="0" applyFont="1" applyFill="1" applyBorder="1" applyAlignment="1">
      <alignment horizontal="center" wrapText="1"/>
    </xf>
    <xf numFmtId="0" fontId="7" fillId="5" borderId="3" xfId="0" applyFont="1" applyFill="1" applyBorder="1" applyAlignment="1">
      <alignment horizontal="center" wrapText="1"/>
    </xf>
    <xf numFmtId="0" fontId="7" fillId="5" borderId="6" xfId="0" applyFont="1" applyFill="1" applyBorder="1" applyAlignment="1">
      <alignment horizontal="center" wrapText="1"/>
    </xf>
    <xf numFmtId="0" fontId="7" fillId="5" borderId="7" xfId="0" applyFont="1" applyFill="1" applyBorder="1" applyAlignment="1">
      <alignment horizontal="center" wrapText="1"/>
    </xf>
    <xf numFmtId="0" fontId="7" fillId="5" borderId="8" xfId="0" applyFont="1" applyFill="1" applyBorder="1" applyAlignment="1">
      <alignment horizontal="center" wrapText="1"/>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7"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3" fillId="7" borderId="9"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0" xfId="0" applyFont="1" applyFill="1" applyBorder="1" applyAlignment="1">
      <alignment horizontal="center" vertical="center"/>
    </xf>
    <xf numFmtId="0" fontId="3" fillId="8" borderId="5" xfId="0" applyFont="1" applyFill="1" applyBorder="1" applyAlignment="1">
      <alignment horizontal="center" vertic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8" fillId="5" borderId="2"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7"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3" fillId="6" borderId="11" xfId="0" applyFont="1" applyFill="1" applyBorder="1" applyAlignment="1">
      <alignment horizontal="center" vertical="center"/>
    </xf>
    <xf numFmtId="0" fontId="4" fillId="7" borderId="1" xfId="0" applyFont="1" applyFill="1" applyBorder="1" applyAlignment="1">
      <alignment horizontal="left" vertical="top" wrapText="1"/>
    </xf>
    <xf numFmtId="0" fontId="4" fillId="7" borderId="2"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4" xfId="0" applyFont="1" applyFill="1" applyBorder="1" applyAlignment="1">
      <alignment horizontal="left" vertical="top" wrapText="1"/>
    </xf>
    <xf numFmtId="0" fontId="4" fillId="7" borderId="0" xfId="0" applyFont="1" applyFill="1" applyAlignment="1">
      <alignment horizontal="left" vertical="top" wrapText="1"/>
    </xf>
    <xf numFmtId="0" fontId="4" fillId="7" borderId="5" xfId="0" applyFont="1" applyFill="1" applyBorder="1" applyAlignment="1">
      <alignment horizontal="left" vertical="top" wrapText="1"/>
    </xf>
    <xf numFmtId="0" fontId="4" fillId="7" borderId="6"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8" xfId="0" applyFont="1" applyFill="1" applyBorder="1" applyAlignment="1">
      <alignment horizontal="left" vertical="top"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0" xfId="0" applyFont="1" applyFill="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8" fillId="8" borderId="5" xfId="0" applyFont="1" applyFill="1" applyBorder="1" applyAlignment="1">
      <alignment horizontal="center" vertical="center"/>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5" xfId="0" applyFont="1" applyFill="1" applyBorder="1" applyAlignment="1">
      <alignment horizontal="center" vertical="center" wrapText="1"/>
    </xf>
    <xf numFmtId="0" fontId="4" fillId="0" borderId="0" xfId="0" applyFont="1" applyAlignment="1">
      <alignment horizontal="left" vertical="top" wrapText="1"/>
    </xf>
    <xf numFmtId="0" fontId="11"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top"/>
    </xf>
    <xf numFmtId="0" fontId="1" fillId="0" borderId="0" xfId="0" applyFont="1" applyAlignment="1">
      <alignment horizontal="center"/>
    </xf>
    <xf numFmtId="0" fontId="12"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boe.es/buscar/pdf/2019/BOE-A-2019-15228-consolidado.pdf#page=73" TargetMode="External"/><Relationship Id="rId3" Type="http://schemas.openxmlformats.org/officeDocument/2006/relationships/hyperlink" Target="https://www.boe.es/buscar/pdf/2019/BOE-A-2019-15228-consolidado.pdf#page=76" TargetMode="External"/><Relationship Id="rId7" Type="http://schemas.openxmlformats.org/officeDocument/2006/relationships/hyperlink" Target="https://www.boe.es/buscar/pdf/2019/BOE-A-2019-15228-consolidado.pdf#page=74" TargetMode="External"/><Relationship Id="rId2" Type="http://schemas.openxmlformats.org/officeDocument/2006/relationships/hyperlink" Target="https://www.boe.es/buscar/pdf/2019/BOE-A-2019-15228-consolidado.pdf#page=75" TargetMode="External"/><Relationship Id="rId1" Type="http://schemas.openxmlformats.org/officeDocument/2006/relationships/image" Target="../media/image1.png"/><Relationship Id="rId6" Type="http://schemas.openxmlformats.org/officeDocument/2006/relationships/hyperlink" Target="https://www.boe.es/buscar/act.php?id=BOE-A-2019-15228&amp;p=20250410&amp;tn=1#a8" TargetMode="External"/><Relationship Id="rId5" Type="http://schemas.openxmlformats.org/officeDocument/2006/relationships/hyperlink" Target="https://www.boe.es/buscar/pdf/2019/BOE-A-2019-15228-consolidado.pdf#page=135" TargetMode="External"/><Relationship Id="rId4" Type="http://schemas.openxmlformats.org/officeDocument/2006/relationships/hyperlink" Target="https://www.boe.es/buscar/act.php?id=BOE-A-2019-15228&amp;p=20250410&amp;tn=1#ii-13" TargetMode="External"/></Relationships>
</file>

<file path=xl/drawings/drawing1.xml><?xml version="1.0" encoding="utf-8"?>
<xdr:wsDr xmlns:xdr="http://schemas.openxmlformats.org/drawingml/2006/spreadsheetDrawing" xmlns:a="http://schemas.openxmlformats.org/drawingml/2006/main">
  <xdr:twoCellAnchor>
    <xdr:from>
      <xdr:col>9</xdr:col>
      <xdr:colOff>228600</xdr:colOff>
      <xdr:row>0</xdr:row>
      <xdr:rowOff>45720</xdr:rowOff>
    </xdr:from>
    <xdr:to>
      <xdr:col>11</xdr:col>
      <xdr:colOff>623640</xdr:colOff>
      <xdr:row>6</xdr:row>
      <xdr:rowOff>154440</xdr:rowOff>
    </xdr:to>
    <xdr:sp macro="" textlink="">
      <xdr:nvSpPr>
        <xdr:cNvPr id="2" name="CuadroTexto 1">
          <a:extLst>
            <a:ext uri="{FF2B5EF4-FFF2-40B4-BE49-F238E27FC236}">
              <a16:creationId xmlns:a16="http://schemas.microsoft.com/office/drawing/2014/main" id="{1B9C06F9-42B4-46C8-ACBA-C6A6128F62CC}"/>
            </a:ext>
          </a:extLst>
        </xdr:cNvPr>
        <xdr:cNvSpPr txBox="1"/>
      </xdr:nvSpPr>
      <xdr:spPr>
        <a:xfrm>
          <a:off x="7360920" y="411480"/>
          <a:ext cx="1980000" cy="120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400" b="1">
              <a:latin typeface="Arial" panose="020B0604020202020204" pitchFamily="34" charset="0"/>
              <a:cs typeface="Arial" panose="020B0604020202020204" pitchFamily="34" charset="0"/>
            </a:rPr>
            <a:t>LOGO ASOCIACIÓN</a:t>
          </a:r>
        </a:p>
      </xdr:txBody>
    </xdr:sp>
    <xdr:clientData/>
  </xdr:twoCellAnchor>
  <xdr:twoCellAnchor editAs="oneCell">
    <xdr:from>
      <xdr:col>12</xdr:col>
      <xdr:colOff>289560</xdr:colOff>
      <xdr:row>0</xdr:row>
      <xdr:rowOff>15240</xdr:rowOff>
    </xdr:from>
    <xdr:to>
      <xdr:col>14</xdr:col>
      <xdr:colOff>684600</xdr:colOff>
      <xdr:row>6</xdr:row>
      <xdr:rowOff>125450</xdr:rowOff>
    </xdr:to>
    <xdr:pic>
      <xdr:nvPicPr>
        <xdr:cNvPr id="3" name="Imagen 2">
          <a:extLst>
            <a:ext uri="{FF2B5EF4-FFF2-40B4-BE49-F238E27FC236}">
              <a16:creationId xmlns:a16="http://schemas.microsoft.com/office/drawing/2014/main" id="{3C3F049D-97E2-476E-B143-1B9735070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99320" y="381000"/>
          <a:ext cx="1980000" cy="120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3945466</xdr:colOff>
      <xdr:row>0</xdr:row>
      <xdr:rowOff>0</xdr:rowOff>
    </xdr:from>
    <xdr:to>
      <xdr:col>14</xdr:col>
      <xdr:colOff>589157</xdr:colOff>
      <xdr:row>6</xdr:row>
      <xdr:rowOff>56023</xdr:rowOff>
    </xdr:to>
    <xdr:pic>
      <xdr:nvPicPr>
        <xdr:cNvPr id="3" name="Imagen 2">
          <a:extLst>
            <a:ext uri="{FF2B5EF4-FFF2-40B4-BE49-F238E27FC236}">
              <a16:creationId xmlns:a16="http://schemas.microsoft.com/office/drawing/2014/main" id="{22EF6082-081E-4AD1-889A-48DDD130E0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59666" y="0"/>
          <a:ext cx="1980000" cy="120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1752600</xdr:colOff>
      <xdr:row>0</xdr:row>
      <xdr:rowOff>8467</xdr:rowOff>
    </xdr:from>
    <xdr:to>
      <xdr:col>12</xdr:col>
      <xdr:colOff>3732600</xdr:colOff>
      <xdr:row>5</xdr:row>
      <xdr:rowOff>190002</xdr:rowOff>
    </xdr:to>
    <xdr:sp macro="" textlink="">
      <xdr:nvSpPr>
        <xdr:cNvPr id="4" name="CuadroTexto 3">
          <a:extLst>
            <a:ext uri="{FF2B5EF4-FFF2-40B4-BE49-F238E27FC236}">
              <a16:creationId xmlns:a16="http://schemas.microsoft.com/office/drawing/2014/main" id="{DE1DB1B5-32C6-4990-A77B-AC78325554EB}"/>
            </a:ext>
          </a:extLst>
        </xdr:cNvPr>
        <xdr:cNvSpPr txBox="1"/>
      </xdr:nvSpPr>
      <xdr:spPr>
        <a:xfrm>
          <a:off x="13766800" y="8467"/>
          <a:ext cx="1980000" cy="11044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400" b="1">
              <a:latin typeface="Arial" panose="020B0604020202020204" pitchFamily="34" charset="0"/>
              <a:cs typeface="Arial" panose="020B0604020202020204" pitchFamily="34" charset="0"/>
            </a:rPr>
            <a:t>LOGO ASOCIACIÓN</a:t>
          </a:r>
        </a:p>
      </xdr:txBody>
    </xdr:sp>
    <xdr:clientData/>
  </xdr:twoCellAnchor>
  <xdr:twoCellAnchor>
    <xdr:from>
      <xdr:col>8</xdr:col>
      <xdr:colOff>584200</xdr:colOff>
      <xdr:row>0</xdr:row>
      <xdr:rowOff>25400</xdr:rowOff>
    </xdr:from>
    <xdr:to>
      <xdr:col>11</xdr:col>
      <xdr:colOff>543560</xdr:colOff>
      <xdr:row>3</xdr:row>
      <xdr:rowOff>31800</xdr:rowOff>
    </xdr:to>
    <xdr:sp macro="" textlink="">
      <xdr:nvSpPr>
        <xdr:cNvPr id="6" name="Rectángulo: biselado 5">
          <a:hlinkClick xmlns:r="http://schemas.openxmlformats.org/officeDocument/2006/relationships" r:id="rId2"/>
          <a:extLst>
            <a:ext uri="{FF2B5EF4-FFF2-40B4-BE49-F238E27FC236}">
              <a16:creationId xmlns:a16="http://schemas.microsoft.com/office/drawing/2014/main" id="{097DD655-9DD9-4286-8271-817B30A2EC2A}"/>
            </a:ext>
          </a:extLst>
        </xdr:cNvPr>
        <xdr:cNvSpPr/>
      </xdr:nvSpPr>
      <xdr:spPr>
        <a:xfrm>
          <a:off x="9414933" y="25400"/>
          <a:ext cx="2346960" cy="56520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IF-04, APÉNDICE 3</a:t>
          </a:r>
        </a:p>
      </xdr:txBody>
    </xdr:sp>
    <xdr:clientData/>
  </xdr:twoCellAnchor>
  <xdr:twoCellAnchor>
    <xdr:from>
      <xdr:col>8</xdr:col>
      <xdr:colOff>558800</xdr:colOff>
      <xdr:row>3</xdr:row>
      <xdr:rowOff>8466</xdr:rowOff>
    </xdr:from>
    <xdr:to>
      <xdr:col>11</xdr:col>
      <xdr:colOff>533400</xdr:colOff>
      <xdr:row>5</xdr:row>
      <xdr:rowOff>209599</xdr:rowOff>
    </xdr:to>
    <xdr:sp macro="" textlink="">
      <xdr:nvSpPr>
        <xdr:cNvPr id="7" name="Rectángulo: biselado 6">
          <a:hlinkClick xmlns:r="http://schemas.openxmlformats.org/officeDocument/2006/relationships" r:id="rId3"/>
          <a:extLst>
            <a:ext uri="{FF2B5EF4-FFF2-40B4-BE49-F238E27FC236}">
              <a16:creationId xmlns:a16="http://schemas.microsoft.com/office/drawing/2014/main" id="{C144D584-37A2-4257-8006-A275A01902ED}"/>
            </a:ext>
          </a:extLst>
        </xdr:cNvPr>
        <xdr:cNvSpPr/>
      </xdr:nvSpPr>
      <xdr:spPr>
        <a:xfrm>
          <a:off x="9389533" y="567266"/>
          <a:ext cx="2362200" cy="56520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IF-04, APÉNDICE 4</a:t>
          </a:r>
        </a:p>
      </xdr:txBody>
    </xdr:sp>
    <xdr:clientData/>
  </xdr:twoCellAnchor>
  <xdr:twoCellAnchor>
    <xdr:from>
      <xdr:col>0</xdr:col>
      <xdr:colOff>0</xdr:colOff>
      <xdr:row>0</xdr:row>
      <xdr:rowOff>42333</xdr:rowOff>
    </xdr:from>
    <xdr:to>
      <xdr:col>4</xdr:col>
      <xdr:colOff>755227</xdr:colOff>
      <xdr:row>5</xdr:row>
      <xdr:rowOff>201506</xdr:rowOff>
    </xdr:to>
    <xdr:sp macro="" textlink="">
      <xdr:nvSpPr>
        <xdr:cNvPr id="8" name="Rectángulo: biselado 7">
          <a:hlinkClick xmlns:r="http://schemas.openxmlformats.org/officeDocument/2006/relationships" r:id="rId4"/>
          <a:extLst>
            <a:ext uri="{FF2B5EF4-FFF2-40B4-BE49-F238E27FC236}">
              <a16:creationId xmlns:a16="http://schemas.microsoft.com/office/drawing/2014/main" id="{9D5AA6CD-11C4-4A10-BC86-B0E236A07124}"/>
            </a:ext>
          </a:extLst>
        </xdr:cNvPr>
        <xdr:cNvSpPr/>
      </xdr:nvSpPr>
      <xdr:spPr>
        <a:xfrm>
          <a:off x="0" y="42333"/>
          <a:ext cx="2346960" cy="108204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IF-13 MEDIOS TÉCNICOS</a:t>
          </a:r>
        </a:p>
      </xdr:txBody>
    </xdr:sp>
    <xdr:clientData/>
  </xdr:twoCellAnchor>
  <xdr:twoCellAnchor>
    <xdr:from>
      <xdr:col>4</xdr:col>
      <xdr:colOff>778934</xdr:colOff>
      <xdr:row>0</xdr:row>
      <xdr:rowOff>50800</xdr:rowOff>
    </xdr:from>
    <xdr:to>
      <xdr:col>6</xdr:col>
      <xdr:colOff>755227</xdr:colOff>
      <xdr:row>5</xdr:row>
      <xdr:rowOff>209973</xdr:rowOff>
    </xdr:to>
    <xdr:sp macro="" textlink="">
      <xdr:nvSpPr>
        <xdr:cNvPr id="9" name="Rectángulo: biselado 8">
          <a:hlinkClick xmlns:r="http://schemas.openxmlformats.org/officeDocument/2006/relationships" r:id="rId5"/>
          <a:extLst>
            <a:ext uri="{FF2B5EF4-FFF2-40B4-BE49-F238E27FC236}">
              <a16:creationId xmlns:a16="http://schemas.microsoft.com/office/drawing/2014/main" id="{3D1D725F-FCB2-468F-B67C-8023FEC80552}"/>
            </a:ext>
          </a:extLst>
        </xdr:cNvPr>
        <xdr:cNvSpPr/>
      </xdr:nvSpPr>
      <xdr:spPr>
        <a:xfrm>
          <a:off x="2370667" y="50800"/>
          <a:ext cx="2346960" cy="108204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IF-10 CERTIFICADO DE INSTALACIÓN</a:t>
          </a:r>
        </a:p>
      </xdr:txBody>
    </xdr:sp>
    <xdr:clientData/>
  </xdr:twoCellAnchor>
  <xdr:twoCellAnchor>
    <xdr:from>
      <xdr:col>6</xdr:col>
      <xdr:colOff>778934</xdr:colOff>
      <xdr:row>0</xdr:row>
      <xdr:rowOff>50800</xdr:rowOff>
    </xdr:from>
    <xdr:to>
      <xdr:col>7</xdr:col>
      <xdr:colOff>1449494</xdr:colOff>
      <xdr:row>5</xdr:row>
      <xdr:rowOff>211533</xdr:rowOff>
    </xdr:to>
    <xdr:sp macro="" textlink="">
      <xdr:nvSpPr>
        <xdr:cNvPr id="10" name="Rectángulo: biselado 9">
          <a:hlinkClick xmlns:r="http://schemas.openxmlformats.org/officeDocument/2006/relationships" r:id="rId6"/>
          <a:extLst>
            <a:ext uri="{FF2B5EF4-FFF2-40B4-BE49-F238E27FC236}">
              <a16:creationId xmlns:a16="http://schemas.microsoft.com/office/drawing/2014/main" id="{AA75892B-C74D-4320-91C5-76FB9499761C}"/>
            </a:ext>
          </a:extLst>
        </xdr:cNvPr>
        <xdr:cNvSpPr/>
      </xdr:nvSpPr>
      <xdr:spPr>
        <a:xfrm>
          <a:off x="4741334" y="50800"/>
          <a:ext cx="2346960" cy="108360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ARTÍCULO 8 DEL RSIF</a:t>
          </a:r>
        </a:p>
      </xdr:txBody>
    </xdr:sp>
    <xdr:clientData/>
  </xdr:twoCellAnchor>
  <xdr:twoCellAnchor>
    <xdr:from>
      <xdr:col>7</xdr:col>
      <xdr:colOff>1456267</xdr:colOff>
      <xdr:row>3</xdr:row>
      <xdr:rowOff>8466</xdr:rowOff>
    </xdr:from>
    <xdr:to>
      <xdr:col>8</xdr:col>
      <xdr:colOff>611294</xdr:colOff>
      <xdr:row>5</xdr:row>
      <xdr:rowOff>209599</xdr:rowOff>
    </xdr:to>
    <xdr:sp macro="" textlink="">
      <xdr:nvSpPr>
        <xdr:cNvPr id="12" name="Rectángulo: biselado 11">
          <a:hlinkClick xmlns:r="http://schemas.openxmlformats.org/officeDocument/2006/relationships" r:id="rId7"/>
          <a:extLst>
            <a:ext uri="{FF2B5EF4-FFF2-40B4-BE49-F238E27FC236}">
              <a16:creationId xmlns:a16="http://schemas.microsoft.com/office/drawing/2014/main" id="{DDD62084-A01E-4D4B-95CC-7B0E8BCA1D4C}"/>
            </a:ext>
          </a:extLst>
        </xdr:cNvPr>
        <xdr:cNvSpPr/>
      </xdr:nvSpPr>
      <xdr:spPr>
        <a:xfrm>
          <a:off x="7095067" y="567266"/>
          <a:ext cx="2346960" cy="56520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IF-04, APÉNDICE 2</a:t>
          </a:r>
        </a:p>
      </xdr:txBody>
    </xdr:sp>
    <xdr:clientData/>
  </xdr:twoCellAnchor>
  <xdr:twoCellAnchor>
    <xdr:from>
      <xdr:col>7</xdr:col>
      <xdr:colOff>1464733</xdr:colOff>
      <xdr:row>0</xdr:row>
      <xdr:rowOff>16933</xdr:rowOff>
    </xdr:from>
    <xdr:to>
      <xdr:col>8</xdr:col>
      <xdr:colOff>619760</xdr:colOff>
      <xdr:row>3</xdr:row>
      <xdr:rowOff>16133</xdr:rowOff>
    </xdr:to>
    <xdr:sp macro="" textlink="">
      <xdr:nvSpPr>
        <xdr:cNvPr id="13" name="Rectángulo: biselado 12">
          <a:hlinkClick xmlns:r="http://schemas.openxmlformats.org/officeDocument/2006/relationships" r:id="rId8"/>
          <a:extLst>
            <a:ext uri="{FF2B5EF4-FFF2-40B4-BE49-F238E27FC236}">
              <a16:creationId xmlns:a16="http://schemas.microsoft.com/office/drawing/2014/main" id="{9509BCE4-C0FF-4DDD-A5A7-0F20E2A46ECD}"/>
            </a:ext>
          </a:extLst>
        </xdr:cNvPr>
        <xdr:cNvSpPr/>
      </xdr:nvSpPr>
      <xdr:spPr>
        <a:xfrm>
          <a:off x="7103533" y="16933"/>
          <a:ext cx="2346960" cy="558000"/>
        </a:xfrm>
        <a:prstGeom prst="bevel">
          <a:avLst/>
        </a:prstGeom>
        <a:solidFill>
          <a:sysClr val="window" lastClr="FFFFFF">
            <a:lumMod val="95000"/>
          </a:sysClr>
        </a:solidFill>
        <a:ln w="12700" cap="flat" cmpd="sng" algn="ctr">
          <a:solidFill>
            <a:srgbClr val="ECECEC"/>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IF-04, APÉNDICE 1, TABLAS A Y B</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30EA0-D5D1-44D2-B47A-F9A1C781336C}">
  <sheetPr codeName="Hoja1">
    <pageSetUpPr fitToPage="1"/>
  </sheetPr>
  <dimension ref="A1:O43"/>
  <sheetViews>
    <sheetView zoomScaleNormal="100" workbookViewId="0">
      <selection activeCell="A11" sqref="A11:O43"/>
    </sheetView>
  </sheetViews>
  <sheetFormatPr baseColWidth="10" defaultRowHeight="15" x14ac:dyDescent="0.2"/>
  <sheetData>
    <row r="1" spans="1:15" x14ac:dyDescent="0.2">
      <c r="A1" s="29"/>
      <c r="B1" s="30"/>
      <c r="C1" s="30"/>
      <c r="D1" s="30"/>
      <c r="E1" s="30"/>
      <c r="F1" s="30"/>
      <c r="G1" s="30"/>
      <c r="H1" s="30"/>
      <c r="I1" s="30"/>
      <c r="J1" s="30"/>
      <c r="K1" s="30"/>
      <c r="L1" s="30"/>
      <c r="M1" s="30"/>
      <c r="N1" s="30"/>
      <c r="O1" s="31"/>
    </row>
    <row r="2" spans="1:15" x14ac:dyDescent="0.2">
      <c r="A2" s="32"/>
      <c r="B2" s="33"/>
      <c r="C2" s="33"/>
      <c r="D2" s="33"/>
      <c r="E2" s="33"/>
      <c r="F2" s="33"/>
      <c r="G2" s="33"/>
      <c r="H2" s="33"/>
      <c r="I2" s="33"/>
      <c r="J2" s="33"/>
      <c r="K2" s="33"/>
      <c r="L2" s="33"/>
      <c r="M2" s="33"/>
      <c r="N2" s="33"/>
      <c r="O2" s="34"/>
    </row>
    <row r="3" spans="1:15" x14ac:dyDescent="0.2">
      <c r="A3" s="32"/>
      <c r="B3" s="33"/>
      <c r="C3" s="33"/>
      <c r="D3" s="33"/>
      <c r="E3" s="33"/>
      <c r="F3" s="33"/>
      <c r="G3" s="33"/>
      <c r="H3" s="33"/>
      <c r="I3" s="33"/>
      <c r="J3" s="33"/>
      <c r="K3" s="33"/>
      <c r="L3" s="33"/>
      <c r="M3" s="33"/>
      <c r="N3" s="33"/>
      <c r="O3" s="34"/>
    </row>
    <row r="4" spans="1:15" x14ac:dyDescent="0.2">
      <c r="A4" s="32"/>
      <c r="B4" s="33"/>
      <c r="C4" s="33"/>
      <c r="D4" s="33"/>
      <c r="E4" s="33"/>
      <c r="F4" s="33"/>
      <c r="G4" s="33"/>
      <c r="H4" s="33"/>
      <c r="I4" s="33"/>
      <c r="J4" s="33"/>
      <c r="K4" s="33"/>
      <c r="L4" s="33"/>
      <c r="M4" s="33"/>
      <c r="N4" s="33"/>
      <c r="O4" s="34"/>
    </row>
    <row r="5" spans="1:15" x14ac:dyDescent="0.2">
      <c r="A5" s="32"/>
      <c r="B5" s="33"/>
      <c r="C5" s="33"/>
      <c r="D5" s="33"/>
      <c r="E5" s="33"/>
      <c r="F5" s="33"/>
      <c r="G5" s="33"/>
      <c r="H5" s="33"/>
      <c r="I5" s="33"/>
      <c r="J5" s="33"/>
      <c r="K5" s="33"/>
      <c r="L5" s="33"/>
      <c r="M5" s="33"/>
      <c r="N5" s="33"/>
      <c r="O5" s="34"/>
    </row>
    <row r="6" spans="1:15" x14ac:dyDescent="0.2">
      <c r="A6" s="32"/>
      <c r="B6" s="33"/>
      <c r="C6" s="33"/>
      <c r="D6" s="33"/>
      <c r="E6" s="33"/>
      <c r="F6" s="33"/>
      <c r="G6" s="33"/>
      <c r="H6" s="33"/>
      <c r="I6" s="33"/>
      <c r="J6" s="33"/>
      <c r="K6" s="33"/>
      <c r="L6" s="33"/>
      <c r="M6" s="33"/>
      <c r="N6" s="33"/>
      <c r="O6" s="34"/>
    </row>
    <row r="7" spans="1:15" ht="16" thickBot="1" x14ac:dyDescent="0.25">
      <c r="A7" s="35"/>
      <c r="B7" s="36"/>
      <c r="C7" s="36"/>
      <c r="D7" s="36"/>
      <c r="E7" s="36"/>
      <c r="F7" s="36"/>
      <c r="G7" s="36"/>
      <c r="H7" s="36"/>
      <c r="I7" s="36"/>
      <c r="J7" s="36"/>
      <c r="K7" s="36"/>
      <c r="L7" s="36"/>
      <c r="M7" s="36"/>
      <c r="N7" s="36"/>
      <c r="O7" s="37"/>
    </row>
    <row r="8" spans="1:15" x14ac:dyDescent="0.2">
      <c r="A8" s="38" t="s">
        <v>710</v>
      </c>
      <c r="B8" s="39"/>
      <c r="C8" s="39"/>
      <c r="D8" s="39"/>
      <c r="E8" s="39"/>
      <c r="F8" s="39"/>
      <c r="G8" s="39"/>
      <c r="H8" s="39"/>
      <c r="I8" s="39"/>
      <c r="J8" s="39"/>
      <c r="K8" s="39"/>
      <c r="L8" s="39"/>
      <c r="M8" s="39"/>
      <c r="N8" s="39"/>
      <c r="O8" s="40"/>
    </row>
    <row r="9" spans="1:15" x14ac:dyDescent="0.2">
      <c r="A9" s="41"/>
      <c r="B9" s="42"/>
      <c r="C9" s="42"/>
      <c r="D9" s="42"/>
      <c r="E9" s="42"/>
      <c r="F9" s="42"/>
      <c r="G9" s="42"/>
      <c r="H9" s="42"/>
      <c r="I9" s="42"/>
      <c r="J9" s="42"/>
      <c r="K9" s="42"/>
      <c r="L9" s="42"/>
      <c r="M9" s="42"/>
      <c r="N9" s="42"/>
      <c r="O9" s="43"/>
    </row>
    <row r="10" spans="1:15" ht="16" thickBot="1" x14ac:dyDescent="0.25">
      <c r="A10" s="44"/>
      <c r="B10" s="45"/>
      <c r="C10" s="45"/>
      <c r="D10" s="45"/>
      <c r="E10" s="45"/>
      <c r="F10" s="45"/>
      <c r="G10" s="45"/>
      <c r="H10" s="45"/>
      <c r="I10" s="45"/>
      <c r="J10" s="45"/>
      <c r="K10" s="45"/>
      <c r="L10" s="45"/>
      <c r="M10" s="45"/>
      <c r="N10" s="45"/>
      <c r="O10" s="46"/>
    </row>
    <row r="11" spans="1:15" ht="14.5" customHeight="1" x14ac:dyDescent="0.2">
      <c r="A11" s="20" t="s">
        <v>718</v>
      </c>
      <c r="B11" s="21"/>
      <c r="C11" s="21"/>
      <c r="D11" s="21"/>
      <c r="E11" s="21"/>
      <c r="F11" s="21"/>
      <c r="G11" s="21"/>
      <c r="H11" s="21"/>
      <c r="I11" s="21"/>
      <c r="J11" s="21"/>
      <c r="K11" s="21"/>
      <c r="L11" s="21"/>
      <c r="M11" s="21"/>
      <c r="N11" s="21"/>
      <c r="O11" s="22"/>
    </row>
    <row r="12" spans="1:15" ht="14.5" customHeight="1" x14ac:dyDescent="0.2">
      <c r="A12" s="23"/>
      <c r="B12" s="24"/>
      <c r="C12" s="24"/>
      <c r="D12" s="24"/>
      <c r="E12" s="24"/>
      <c r="F12" s="24"/>
      <c r="G12" s="24"/>
      <c r="H12" s="24"/>
      <c r="I12" s="24"/>
      <c r="J12" s="24"/>
      <c r="K12" s="24"/>
      <c r="L12" s="24"/>
      <c r="M12" s="24"/>
      <c r="N12" s="24"/>
      <c r="O12" s="25"/>
    </row>
    <row r="13" spans="1:15" ht="14.5" customHeight="1" x14ac:dyDescent="0.2">
      <c r="A13" s="23"/>
      <c r="B13" s="24"/>
      <c r="C13" s="24"/>
      <c r="D13" s="24"/>
      <c r="E13" s="24"/>
      <c r="F13" s="24"/>
      <c r="G13" s="24"/>
      <c r="H13" s="24"/>
      <c r="I13" s="24"/>
      <c r="J13" s="24"/>
      <c r="K13" s="24"/>
      <c r="L13" s="24"/>
      <c r="M13" s="24"/>
      <c r="N13" s="24"/>
      <c r="O13" s="25"/>
    </row>
    <row r="14" spans="1:15" ht="14.5" customHeight="1" x14ac:dyDescent="0.2">
      <c r="A14" s="23"/>
      <c r="B14" s="24"/>
      <c r="C14" s="24"/>
      <c r="D14" s="24"/>
      <c r="E14" s="24"/>
      <c r="F14" s="24"/>
      <c r="G14" s="24"/>
      <c r="H14" s="24"/>
      <c r="I14" s="24"/>
      <c r="J14" s="24"/>
      <c r="K14" s="24"/>
      <c r="L14" s="24"/>
      <c r="M14" s="24"/>
      <c r="N14" s="24"/>
      <c r="O14" s="25"/>
    </row>
    <row r="15" spans="1:15" ht="14.5" customHeight="1" x14ac:dyDescent="0.2">
      <c r="A15" s="23"/>
      <c r="B15" s="24"/>
      <c r="C15" s="24"/>
      <c r="D15" s="24"/>
      <c r="E15" s="24"/>
      <c r="F15" s="24"/>
      <c r="G15" s="24"/>
      <c r="H15" s="24"/>
      <c r="I15" s="24"/>
      <c r="J15" s="24"/>
      <c r="K15" s="24"/>
      <c r="L15" s="24"/>
      <c r="M15" s="24"/>
      <c r="N15" s="24"/>
      <c r="O15" s="25"/>
    </row>
    <row r="16" spans="1:15" ht="14.5" customHeight="1" x14ac:dyDescent="0.2">
      <c r="A16" s="23"/>
      <c r="B16" s="24"/>
      <c r="C16" s="24"/>
      <c r="D16" s="24"/>
      <c r="E16" s="24"/>
      <c r="F16" s="24"/>
      <c r="G16" s="24"/>
      <c r="H16" s="24"/>
      <c r="I16" s="24"/>
      <c r="J16" s="24"/>
      <c r="K16" s="24"/>
      <c r="L16" s="24"/>
      <c r="M16" s="24"/>
      <c r="N16" s="24"/>
      <c r="O16" s="25"/>
    </row>
    <row r="17" spans="1:15" ht="14.5" customHeight="1" x14ac:dyDescent="0.2">
      <c r="A17" s="23"/>
      <c r="B17" s="24"/>
      <c r="C17" s="24"/>
      <c r="D17" s="24"/>
      <c r="E17" s="24"/>
      <c r="F17" s="24"/>
      <c r="G17" s="24"/>
      <c r="H17" s="24"/>
      <c r="I17" s="24"/>
      <c r="J17" s="24"/>
      <c r="K17" s="24"/>
      <c r="L17" s="24"/>
      <c r="M17" s="24"/>
      <c r="N17" s="24"/>
      <c r="O17" s="25"/>
    </row>
    <row r="18" spans="1:15" ht="14.5" customHeight="1" x14ac:dyDescent="0.2">
      <c r="A18" s="23"/>
      <c r="B18" s="24"/>
      <c r="C18" s="24"/>
      <c r="D18" s="24"/>
      <c r="E18" s="24"/>
      <c r="F18" s="24"/>
      <c r="G18" s="24"/>
      <c r="H18" s="24"/>
      <c r="I18" s="24"/>
      <c r="J18" s="24"/>
      <c r="K18" s="24"/>
      <c r="L18" s="24"/>
      <c r="M18" s="24"/>
      <c r="N18" s="24"/>
      <c r="O18" s="25"/>
    </row>
    <row r="19" spans="1:15" ht="14.5" customHeight="1" x14ac:dyDescent="0.2">
      <c r="A19" s="23"/>
      <c r="B19" s="24"/>
      <c r="C19" s="24"/>
      <c r="D19" s="24"/>
      <c r="E19" s="24"/>
      <c r="F19" s="24"/>
      <c r="G19" s="24"/>
      <c r="H19" s="24"/>
      <c r="I19" s="24"/>
      <c r="J19" s="24"/>
      <c r="K19" s="24"/>
      <c r="L19" s="24"/>
      <c r="M19" s="24"/>
      <c r="N19" s="24"/>
      <c r="O19" s="25"/>
    </row>
    <row r="20" spans="1:15" ht="14.5" customHeight="1" x14ac:dyDescent="0.2">
      <c r="A20" s="23"/>
      <c r="B20" s="24"/>
      <c r="C20" s="24"/>
      <c r="D20" s="24"/>
      <c r="E20" s="24"/>
      <c r="F20" s="24"/>
      <c r="G20" s="24"/>
      <c r="H20" s="24"/>
      <c r="I20" s="24"/>
      <c r="J20" s="24"/>
      <c r="K20" s="24"/>
      <c r="L20" s="24"/>
      <c r="M20" s="24"/>
      <c r="N20" s="24"/>
      <c r="O20" s="25"/>
    </row>
    <row r="21" spans="1:15" ht="14.5" customHeight="1" x14ac:dyDescent="0.2">
      <c r="A21" s="23"/>
      <c r="B21" s="24"/>
      <c r="C21" s="24"/>
      <c r="D21" s="24"/>
      <c r="E21" s="24"/>
      <c r="F21" s="24"/>
      <c r="G21" s="24"/>
      <c r="H21" s="24"/>
      <c r="I21" s="24"/>
      <c r="J21" s="24"/>
      <c r="K21" s="24"/>
      <c r="L21" s="24"/>
      <c r="M21" s="24"/>
      <c r="N21" s="24"/>
      <c r="O21" s="25"/>
    </row>
    <row r="22" spans="1:15" ht="14.5" customHeight="1" x14ac:dyDescent="0.2">
      <c r="A22" s="23"/>
      <c r="B22" s="24"/>
      <c r="C22" s="24"/>
      <c r="D22" s="24"/>
      <c r="E22" s="24"/>
      <c r="F22" s="24"/>
      <c r="G22" s="24"/>
      <c r="H22" s="24"/>
      <c r="I22" s="24"/>
      <c r="J22" s="24"/>
      <c r="K22" s="24"/>
      <c r="L22" s="24"/>
      <c r="M22" s="24"/>
      <c r="N22" s="24"/>
      <c r="O22" s="25"/>
    </row>
    <row r="23" spans="1:15" ht="14.5" customHeight="1" x14ac:dyDescent="0.2">
      <c r="A23" s="23"/>
      <c r="B23" s="24"/>
      <c r="C23" s="24"/>
      <c r="D23" s="24"/>
      <c r="E23" s="24"/>
      <c r="F23" s="24"/>
      <c r="G23" s="24"/>
      <c r="H23" s="24"/>
      <c r="I23" s="24"/>
      <c r="J23" s="24"/>
      <c r="K23" s="24"/>
      <c r="L23" s="24"/>
      <c r="M23" s="24"/>
      <c r="N23" s="24"/>
      <c r="O23" s="25"/>
    </row>
    <row r="24" spans="1:15" ht="14.5" customHeight="1" x14ac:dyDescent="0.2">
      <c r="A24" s="23"/>
      <c r="B24" s="24"/>
      <c r="C24" s="24"/>
      <c r="D24" s="24"/>
      <c r="E24" s="24"/>
      <c r="F24" s="24"/>
      <c r="G24" s="24"/>
      <c r="H24" s="24"/>
      <c r="I24" s="24"/>
      <c r="J24" s="24"/>
      <c r="K24" s="24"/>
      <c r="L24" s="24"/>
      <c r="M24" s="24"/>
      <c r="N24" s="24"/>
      <c r="O24" s="25"/>
    </row>
    <row r="25" spans="1:15" ht="14.5" customHeight="1" x14ac:dyDescent="0.2">
      <c r="A25" s="23"/>
      <c r="B25" s="24"/>
      <c r="C25" s="24"/>
      <c r="D25" s="24"/>
      <c r="E25" s="24"/>
      <c r="F25" s="24"/>
      <c r="G25" s="24"/>
      <c r="H25" s="24"/>
      <c r="I25" s="24"/>
      <c r="J25" s="24"/>
      <c r="K25" s="24"/>
      <c r="L25" s="24"/>
      <c r="M25" s="24"/>
      <c r="N25" s="24"/>
      <c r="O25" s="25"/>
    </row>
    <row r="26" spans="1:15" ht="14.5" customHeight="1" x14ac:dyDescent="0.2">
      <c r="A26" s="23"/>
      <c r="B26" s="24"/>
      <c r="C26" s="24"/>
      <c r="D26" s="24"/>
      <c r="E26" s="24"/>
      <c r="F26" s="24"/>
      <c r="G26" s="24"/>
      <c r="H26" s="24"/>
      <c r="I26" s="24"/>
      <c r="J26" s="24"/>
      <c r="K26" s="24"/>
      <c r="L26" s="24"/>
      <c r="M26" s="24"/>
      <c r="N26" s="24"/>
      <c r="O26" s="25"/>
    </row>
    <row r="27" spans="1:15" ht="14.5" customHeight="1" x14ac:dyDescent="0.2">
      <c r="A27" s="23"/>
      <c r="B27" s="24"/>
      <c r="C27" s="24"/>
      <c r="D27" s="24"/>
      <c r="E27" s="24"/>
      <c r="F27" s="24"/>
      <c r="G27" s="24"/>
      <c r="H27" s="24"/>
      <c r="I27" s="24"/>
      <c r="J27" s="24"/>
      <c r="K27" s="24"/>
      <c r="L27" s="24"/>
      <c r="M27" s="24"/>
      <c r="N27" s="24"/>
      <c r="O27" s="25"/>
    </row>
    <row r="28" spans="1:15" ht="14.5" customHeight="1" x14ac:dyDescent="0.2">
      <c r="A28" s="23"/>
      <c r="B28" s="24"/>
      <c r="C28" s="24"/>
      <c r="D28" s="24"/>
      <c r="E28" s="24"/>
      <c r="F28" s="24"/>
      <c r="G28" s="24"/>
      <c r="H28" s="24"/>
      <c r="I28" s="24"/>
      <c r="J28" s="24"/>
      <c r="K28" s="24"/>
      <c r="L28" s="24"/>
      <c r="M28" s="24"/>
      <c r="N28" s="24"/>
      <c r="O28" s="25"/>
    </row>
    <row r="29" spans="1:15" ht="14.5" customHeight="1" x14ac:dyDescent="0.2">
      <c r="A29" s="23"/>
      <c r="B29" s="24"/>
      <c r="C29" s="24"/>
      <c r="D29" s="24"/>
      <c r="E29" s="24"/>
      <c r="F29" s="24"/>
      <c r="G29" s="24"/>
      <c r="H29" s="24"/>
      <c r="I29" s="24"/>
      <c r="J29" s="24"/>
      <c r="K29" s="24"/>
      <c r="L29" s="24"/>
      <c r="M29" s="24"/>
      <c r="N29" s="24"/>
      <c r="O29" s="25"/>
    </row>
    <row r="30" spans="1:15" ht="14.5" customHeight="1" x14ac:dyDescent="0.2">
      <c r="A30" s="23"/>
      <c r="B30" s="24"/>
      <c r="C30" s="24"/>
      <c r="D30" s="24"/>
      <c r="E30" s="24"/>
      <c r="F30" s="24"/>
      <c r="G30" s="24"/>
      <c r="H30" s="24"/>
      <c r="I30" s="24"/>
      <c r="J30" s="24"/>
      <c r="K30" s="24"/>
      <c r="L30" s="24"/>
      <c r="M30" s="24"/>
      <c r="N30" s="24"/>
      <c r="O30" s="25"/>
    </row>
    <row r="31" spans="1:15" ht="14.5" customHeight="1" x14ac:dyDescent="0.2">
      <c r="A31" s="23"/>
      <c r="B31" s="24"/>
      <c r="C31" s="24"/>
      <c r="D31" s="24"/>
      <c r="E31" s="24"/>
      <c r="F31" s="24"/>
      <c r="G31" s="24"/>
      <c r="H31" s="24"/>
      <c r="I31" s="24"/>
      <c r="J31" s="24"/>
      <c r="K31" s="24"/>
      <c r="L31" s="24"/>
      <c r="M31" s="24"/>
      <c r="N31" s="24"/>
      <c r="O31" s="25"/>
    </row>
    <row r="32" spans="1:15" ht="14.5" customHeight="1" x14ac:dyDescent="0.2">
      <c r="A32" s="23"/>
      <c r="B32" s="24"/>
      <c r="C32" s="24"/>
      <c r="D32" s="24"/>
      <c r="E32" s="24"/>
      <c r="F32" s="24"/>
      <c r="G32" s="24"/>
      <c r="H32" s="24"/>
      <c r="I32" s="24"/>
      <c r="J32" s="24"/>
      <c r="K32" s="24"/>
      <c r="L32" s="24"/>
      <c r="M32" s="24"/>
      <c r="N32" s="24"/>
      <c r="O32" s="25"/>
    </row>
    <row r="33" spans="1:15" ht="14.5" customHeight="1" x14ac:dyDescent="0.2">
      <c r="A33" s="23"/>
      <c r="B33" s="24"/>
      <c r="C33" s="24"/>
      <c r="D33" s="24"/>
      <c r="E33" s="24"/>
      <c r="F33" s="24"/>
      <c r="G33" s="24"/>
      <c r="H33" s="24"/>
      <c r="I33" s="24"/>
      <c r="J33" s="24"/>
      <c r="K33" s="24"/>
      <c r="L33" s="24"/>
      <c r="M33" s="24"/>
      <c r="N33" s="24"/>
      <c r="O33" s="25"/>
    </row>
    <row r="34" spans="1:15" ht="14.5" customHeight="1" x14ac:dyDescent="0.2">
      <c r="A34" s="23"/>
      <c r="B34" s="24"/>
      <c r="C34" s="24"/>
      <c r="D34" s="24"/>
      <c r="E34" s="24"/>
      <c r="F34" s="24"/>
      <c r="G34" s="24"/>
      <c r="H34" s="24"/>
      <c r="I34" s="24"/>
      <c r="J34" s="24"/>
      <c r="K34" s="24"/>
      <c r="L34" s="24"/>
      <c r="M34" s="24"/>
      <c r="N34" s="24"/>
      <c r="O34" s="25"/>
    </row>
    <row r="35" spans="1:15" ht="14.5" customHeight="1" x14ac:dyDescent="0.2">
      <c r="A35" s="23"/>
      <c r="B35" s="24"/>
      <c r="C35" s="24"/>
      <c r="D35" s="24"/>
      <c r="E35" s="24"/>
      <c r="F35" s="24"/>
      <c r="G35" s="24"/>
      <c r="H35" s="24"/>
      <c r="I35" s="24"/>
      <c r="J35" s="24"/>
      <c r="K35" s="24"/>
      <c r="L35" s="24"/>
      <c r="M35" s="24"/>
      <c r="N35" s="24"/>
      <c r="O35" s="25"/>
    </row>
    <row r="36" spans="1:15" ht="14.5" customHeight="1" x14ac:dyDescent="0.2">
      <c r="A36" s="23"/>
      <c r="B36" s="24"/>
      <c r="C36" s="24"/>
      <c r="D36" s="24"/>
      <c r="E36" s="24"/>
      <c r="F36" s="24"/>
      <c r="G36" s="24"/>
      <c r="H36" s="24"/>
      <c r="I36" s="24"/>
      <c r="J36" s="24"/>
      <c r="K36" s="24"/>
      <c r="L36" s="24"/>
      <c r="M36" s="24"/>
      <c r="N36" s="24"/>
      <c r="O36" s="25"/>
    </row>
    <row r="37" spans="1:15" ht="14.5" customHeight="1" x14ac:dyDescent="0.2">
      <c r="A37" s="23"/>
      <c r="B37" s="24"/>
      <c r="C37" s="24"/>
      <c r="D37" s="24"/>
      <c r="E37" s="24"/>
      <c r="F37" s="24"/>
      <c r="G37" s="24"/>
      <c r="H37" s="24"/>
      <c r="I37" s="24"/>
      <c r="J37" s="24"/>
      <c r="K37" s="24"/>
      <c r="L37" s="24"/>
      <c r="M37" s="24"/>
      <c r="N37" s="24"/>
      <c r="O37" s="25"/>
    </row>
    <row r="38" spans="1:15" ht="14.5" customHeight="1" x14ac:dyDescent="0.2">
      <c r="A38" s="23"/>
      <c r="B38" s="24"/>
      <c r="C38" s="24"/>
      <c r="D38" s="24"/>
      <c r="E38" s="24"/>
      <c r="F38" s="24"/>
      <c r="G38" s="24"/>
      <c r="H38" s="24"/>
      <c r="I38" s="24"/>
      <c r="J38" s="24"/>
      <c r="K38" s="24"/>
      <c r="L38" s="24"/>
      <c r="M38" s="24"/>
      <c r="N38" s="24"/>
      <c r="O38" s="25"/>
    </row>
    <row r="39" spans="1:15" ht="14.5" customHeight="1" x14ac:dyDescent="0.2">
      <c r="A39" s="23"/>
      <c r="B39" s="24"/>
      <c r="C39" s="24"/>
      <c r="D39" s="24"/>
      <c r="E39" s="24"/>
      <c r="F39" s="24"/>
      <c r="G39" s="24"/>
      <c r="H39" s="24"/>
      <c r="I39" s="24"/>
      <c r="J39" s="24"/>
      <c r="K39" s="24"/>
      <c r="L39" s="24"/>
      <c r="M39" s="24"/>
      <c r="N39" s="24"/>
      <c r="O39" s="25"/>
    </row>
    <row r="40" spans="1:15" ht="14.5" customHeight="1" x14ac:dyDescent="0.2">
      <c r="A40" s="23"/>
      <c r="B40" s="24"/>
      <c r="C40" s="24"/>
      <c r="D40" s="24"/>
      <c r="E40" s="24"/>
      <c r="F40" s="24"/>
      <c r="G40" s="24"/>
      <c r="H40" s="24"/>
      <c r="I40" s="24"/>
      <c r="J40" s="24"/>
      <c r="K40" s="24"/>
      <c r="L40" s="24"/>
      <c r="M40" s="24"/>
      <c r="N40" s="24"/>
      <c r="O40" s="25"/>
    </row>
    <row r="41" spans="1:15" ht="14.5" customHeight="1" x14ac:dyDescent="0.2">
      <c r="A41" s="23"/>
      <c r="B41" s="24"/>
      <c r="C41" s="24"/>
      <c r="D41" s="24"/>
      <c r="E41" s="24"/>
      <c r="F41" s="24"/>
      <c r="G41" s="24"/>
      <c r="H41" s="24"/>
      <c r="I41" s="24"/>
      <c r="J41" s="24"/>
      <c r="K41" s="24"/>
      <c r="L41" s="24"/>
      <c r="M41" s="24"/>
      <c r="N41" s="24"/>
      <c r="O41" s="25"/>
    </row>
    <row r="42" spans="1:15" ht="14.5" customHeight="1" x14ac:dyDescent="0.2">
      <c r="A42" s="23"/>
      <c r="B42" s="24"/>
      <c r="C42" s="24"/>
      <c r="D42" s="24"/>
      <c r="E42" s="24"/>
      <c r="F42" s="24"/>
      <c r="G42" s="24"/>
      <c r="H42" s="24"/>
      <c r="I42" s="24"/>
      <c r="J42" s="24"/>
      <c r="K42" s="24"/>
      <c r="L42" s="24"/>
      <c r="M42" s="24"/>
      <c r="N42" s="24"/>
      <c r="O42" s="25"/>
    </row>
    <row r="43" spans="1:15" ht="16" thickBot="1" x14ac:dyDescent="0.25">
      <c r="A43" s="26"/>
      <c r="B43" s="27"/>
      <c r="C43" s="27"/>
      <c r="D43" s="27"/>
      <c r="E43" s="27"/>
      <c r="F43" s="27"/>
      <c r="G43" s="27"/>
      <c r="H43" s="27"/>
      <c r="I43" s="27"/>
      <c r="J43" s="27"/>
      <c r="K43" s="27"/>
      <c r="L43" s="27"/>
      <c r="M43" s="27"/>
      <c r="N43" s="27"/>
      <c r="O43" s="28"/>
    </row>
  </sheetData>
  <mergeCells count="3">
    <mergeCell ref="A11:O43"/>
    <mergeCell ref="A1:O7"/>
    <mergeCell ref="A8:O10"/>
  </mergeCells>
  <pageMargins left="0.7" right="0.7" top="0.75" bottom="0.75" header="0.3" footer="0.3"/>
  <pageSetup paperSize="9" scale="76" orientation="landscape" horizontalDpi="1200" verticalDpi="1200" r:id="rId1"/>
  <headerFooter>
    <oddFooter>&amp;LDEPARTAMENTO TÉCNICO DE CONAIF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4:V175"/>
  <sheetViews>
    <sheetView topLeftCell="J103" workbookViewId="0">
      <selection activeCell="F173" sqref="F173:T175"/>
    </sheetView>
  </sheetViews>
  <sheetFormatPr baseColWidth="10" defaultColWidth="8.83203125" defaultRowHeight="15" x14ac:dyDescent="0.2"/>
  <cols>
    <col min="2" max="2" width="41.1640625" customWidth="1"/>
    <col min="6" max="6" width="20.5" customWidth="1"/>
    <col min="7" max="7" width="14.1640625" customWidth="1"/>
    <col min="8" max="8" width="20.1640625" customWidth="1"/>
    <col min="9" max="9" width="37.33203125" customWidth="1"/>
    <col min="10" max="10" width="35.6640625" style="2" customWidth="1"/>
    <col min="11" max="11" width="15" customWidth="1"/>
    <col min="12" max="12" width="17.1640625" customWidth="1"/>
    <col min="14" max="14" width="14.5" customWidth="1"/>
    <col min="16" max="16" width="15.6640625" customWidth="1"/>
    <col min="17" max="17" width="8.83203125" customWidth="1"/>
    <col min="18" max="18" width="14.1640625" customWidth="1"/>
    <col min="19" max="19" width="14.5" customWidth="1"/>
    <col min="20" max="20" width="10.1640625" customWidth="1"/>
    <col min="21" max="21" width="20.5" customWidth="1"/>
    <col min="22" max="22" width="10.33203125" customWidth="1"/>
  </cols>
  <sheetData>
    <row r="4" spans="2:22" x14ac:dyDescent="0.2">
      <c r="F4">
        <v>1</v>
      </c>
      <c r="G4">
        <v>2</v>
      </c>
      <c r="H4">
        <v>3</v>
      </c>
      <c r="I4">
        <v>4</v>
      </c>
      <c r="J4">
        <v>5</v>
      </c>
      <c r="K4">
        <v>6</v>
      </c>
      <c r="L4">
        <v>7</v>
      </c>
      <c r="M4">
        <v>8</v>
      </c>
      <c r="N4">
        <v>9</v>
      </c>
      <c r="O4">
        <v>10</v>
      </c>
      <c r="P4">
        <v>11</v>
      </c>
      <c r="Q4">
        <v>12</v>
      </c>
      <c r="R4">
        <v>13</v>
      </c>
      <c r="S4">
        <v>14</v>
      </c>
      <c r="T4">
        <v>15</v>
      </c>
      <c r="U4">
        <v>16</v>
      </c>
      <c r="V4">
        <v>17</v>
      </c>
    </row>
    <row r="5" spans="2:22" ht="48" x14ac:dyDescent="0.2">
      <c r="B5" s="4" t="s">
        <v>654</v>
      </c>
      <c r="C5" s="5" t="s">
        <v>706</v>
      </c>
      <c r="D5" s="6"/>
      <c r="E5" s="6"/>
      <c r="F5" s="47" t="s">
        <v>17</v>
      </c>
      <c r="G5" s="47" t="s">
        <v>389</v>
      </c>
      <c r="H5" s="48" t="s">
        <v>16</v>
      </c>
      <c r="I5" s="47" t="s">
        <v>390</v>
      </c>
      <c r="J5" s="48" t="s">
        <v>0</v>
      </c>
      <c r="K5" s="5" t="s">
        <v>1</v>
      </c>
      <c r="L5" s="5" t="s">
        <v>3</v>
      </c>
      <c r="M5" s="5" t="s">
        <v>5</v>
      </c>
      <c r="N5" s="5" t="s">
        <v>6</v>
      </c>
      <c r="O5" s="5" t="s">
        <v>8</v>
      </c>
      <c r="P5" s="48" t="s">
        <v>9</v>
      </c>
      <c r="Q5" s="48"/>
      <c r="R5" s="5" t="s">
        <v>10</v>
      </c>
      <c r="S5" s="5" t="s">
        <v>12</v>
      </c>
      <c r="T5" s="5" t="s">
        <v>14</v>
      </c>
      <c r="U5" s="47" t="s">
        <v>691</v>
      </c>
      <c r="V5" s="48" t="s">
        <v>711</v>
      </c>
    </row>
    <row r="6" spans="2:22" x14ac:dyDescent="0.2">
      <c r="B6" t="s">
        <v>655</v>
      </c>
      <c r="C6" t="s">
        <v>649</v>
      </c>
      <c r="F6" s="47"/>
      <c r="G6" s="47"/>
      <c r="H6" s="48"/>
      <c r="I6" s="47"/>
      <c r="J6" s="48"/>
      <c r="K6" s="48" t="s">
        <v>2</v>
      </c>
      <c r="L6" s="48" t="s">
        <v>4</v>
      </c>
      <c r="M6" s="48" t="s">
        <v>4</v>
      </c>
      <c r="N6" s="48" t="s">
        <v>7</v>
      </c>
      <c r="O6" s="48" t="s">
        <v>18</v>
      </c>
      <c r="P6" s="49" t="s">
        <v>19</v>
      </c>
      <c r="Q6" s="49" t="s">
        <v>20</v>
      </c>
      <c r="R6" s="47" t="s">
        <v>11</v>
      </c>
      <c r="S6" s="48" t="s">
        <v>13</v>
      </c>
      <c r="T6" s="47" t="s">
        <v>15</v>
      </c>
      <c r="U6" s="47"/>
      <c r="V6" s="48"/>
    </row>
    <row r="7" spans="2:22" x14ac:dyDescent="0.2">
      <c r="B7" t="s">
        <v>656</v>
      </c>
      <c r="C7" t="s">
        <v>650</v>
      </c>
      <c r="F7" s="47"/>
      <c r="G7" s="47"/>
      <c r="H7" s="48"/>
      <c r="I7" s="47"/>
      <c r="J7" s="48"/>
      <c r="K7" s="48"/>
      <c r="L7" s="48"/>
      <c r="M7" s="48"/>
      <c r="N7" s="48"/>
      <c r="O7" s="48"/>
      <c r="P7" s="49"/>
      <c r="Q7" s="49"/>
      <c r="R7" s="47"/>
      <c r="S7" s="48"/>
      <c r="T7" s="47"/>
      <c r="U7" s="47"/>
      <c r="V7" s="48"/>
    </row>
    <row r="8" spans="2:22" x14ac:dyDescent="0.2">
      <c r="F8" s="47"/>
      <c r="G8" s="47"/>
      <c r="H8" s="48"/>
      <c r="I8" s="47"/>
      <c r="J8" s="48"/>
      <c r="K8" s="48"/>
      <c r="L8" s="48"/>
      <c r="M8" s="48"/>
      <c r="N8" s="48"/>
      <c r="O8" s="48"/>
      <c r="P8" s="6" t="s">
        <v>7</v>
      </c>
      <c r="Q8" s="6" t="s">
        <v>4</v>
      </c>
      <c r="R8" s="47"/>
      <c r="S8" s="48"/>
      <c r="T8" s="47"/>
      <c r="U8" s="47"/>
      <c r="V8" s="48"/>
    </row>
    <row r="9" spans="2:22" ht="16" x14ac:dyDescent="0.2">
      <c r="F9" t="s">
        <v>22</v>
      </c>
      <c r="G9" t="s">
        <v>659</v>
      </c>
      <c r="H9" t="s">
        <v>21</v>
      </c>
      <c r="I9" s="2" t="s">
        <v>23</v>
      </c>
      <c r="J9" s="2" t="s">
        <v>391</v>
      </c>
      <c r="K9">
        <v>137.4</v>
      </c>
      <c r="L9">
        <v>5.62</v>
      </c>
      <c r="M9">
        <v>0.3</v>
      </c>
      <c r="N9">
        <v>24</v>
      </c>
      <c r="O9">
        <v>6.1999999999999998E-3</v>
      </c>
      <c r="P9" t="s">
        <v>24</v>
      </c>
      <c r="Q9" t="s">
        <v>25</v>
      </c>
      <c r="R9">
        <v>4750</v>
      </c>
      <c r="S9">
        <v>1</v>
      </c>
      <c r="T9">
        <v>2</v>
      </c>
      <c r="U9">
        <v>1</v>
      </c>
      <c r="V9">
        <f>+IF(AND(O9&gt;=M9,O9&lt;&gt;"ND",M9&lt;&gt;"ND"),O9,IF(AND(O9&lt;M9,O9&lt;&gt;"ND",M9&lt;&gt;"ND"),M9,IF(O9="ND",M9,IF(M9="ND",O9,IF(AND(M9="ND",O9="ND"),"ND")))))</f>
        <v>0.3</v>
      </c>
    </row>
    <row r="10" spans="2:22" ht="16" x14ac:dyDescent="0.2">
      <c r="B10" s="5" t="s">
        <v>653</v>
      </c>
      <c r="F10" t="s">
        <v>26</v>
      </c>
      <c r="G10" t="s">
        <v>659</v>
      </c>
      <c r="H10" t="s">
        <v>21</v>
      </c>
      <c r="I10" s="2" t="s">
        <v>27</v>
      </c>
      <c r="J10" s="2" t="s">
        <v>392</v>
      </c>
      <c r="K10">
        <v>120.9</v>
      </c>
      <c r="L10">
        <v>4.9400000000000004</v>
      </c>
      <c r="M10">
        <v>0.5</v>
      </c>
      <c r="N10" t="s">
        <v>28</v>
      </c>
      <c r="O10">
        <v>8.7999999999999995E-2</v>
      </c>
      <c r="P10" t="s">
        <v>24</v>
      </c>
      <c r="Q10" t="s">
        <v>25</v>
      </c>
      <c r="R10">
        <v>10900</v>
      </c>
      <c r="S10">
        <v>1</v>
      </c>
      <c r="T10">
        <v>2</v>
      </c>
      <c r="U10">
        <v>1</v>
      </c>
      <c r="V10">
        <f t="shared" ref="V10:V73" si="0">+IF(AND(O10&gt;=M10,O10&lt;&gt;"ND",M10&lt;&gt;"ND"),O10,IF(AND(O10&lt;M10,O10&lt;&gt;"ND",M10&lt;&gt;"ND"),M10,IF(O10="ND",M10,IF(M10="ND",O10,IF(AND(M10="ND",O10="ND"),"ND")))))</f>
        <v>0.5</v>
      </c>
    </row>
    <row r="11" spans="2:22" ht="16" x14ac:dyDescent="0.2">
      <c r="B11" t="s">
        <v>649</v>
      </c>
      <c r="F11" t="s">
        <v>29</v>
      </c>
      <c r="G11" t="s">
        <v>659</v>
      </c>
      <c r="H11" t="s">
        <v>21</v>
      </c>
      <c r="I11" s="2" t="s">
        <v>30</v>
      </c>
      <c r="J11" s="2" t="s">
        <v>393</v>
      </c>
      <c r="K11">
        <v>165.4</v>
      </c>
      <c r="L11">
        <v>6.76</v>
      </c>
      <c r="M11">
        <v>0.2</v>
      </c>
      <c r="N11" t="s">
        <v>31</v>
      </c>
      <c r="O11" t="s">
        <v>24</v>
      </c>
      <c r="P11" t="s">
        <v>24</v>
      </c>
      <c r="Q11" t="s">
        <v>25</v>
      </c>
      <c r="R11">
        <v>1890</v>
      </c>
      <c r="S11">
        <v>3</v>
      </c>
      <c r="T11">
        <v>2</v>
      </c>
      <c r="U11">
        <v>1</v>
      </c>
      <c r="V11">
        <f t="shared" si="0"/>
        <v>0.2</v>
      </c>
    </row>
    <row r="12" spans="2:22" ht="16" x14ac:dyDescent="0.2">
      <c r="B12" t="s">
        <v>650</v>
      </c>
      <c r="F12" t="s">
        <v>32</v>
      </c>
      <c r="G12" t="s">
        <v>659</v>
      </c>
      <c r="H12" t="s">
        <v>21</v>
      </c>
      <c r="I12" s="2" t="s">
        <v>33</v>
      </c>
      <c r="J12" s="2" t="s">
        <v>394</v>
      </c>
      <c r="K12">
        <v>104.5</v>
      </c>
      <c r="L12">
        <v>4.2699999999999996</v>
      </c>
      <c r="M12">
        <v>0.5</v>
      </c>
      <c r="N12" t="s">
        <v>34</v>
      </c>
      <c r="O12" t="s">
        <v>24</v>
      </c>
      <c r="P12" t="s">
        <v>24</v>
      </c>
      <c r="Q12" t="s">
        <v>25</v>
      </c>
      <c r="R12">
        <v>14400</v>
      </c>
      <c r="S12">
        <v>1</v>
      </c>
      <c r="T12">
        <v>2</v>
      </c>
      <c r="U12">
        <v>1</v>
      </c>
      <c r="V12">
        <f t="shared" si="0"/>
        <v>0.5</v>
      </c>
    </row>
    <row r="13" spans="2:22" ht="16" x14ac:dyDescent="0.2">
      <c r="F13" t="s">
        <v>35</v>
      </c>
      <c r="G13" t="s">
        <v>659</v>
      </c>
      <c r="H13" t="s">
        <v>21</v>
      </c>
      <c r="I13" s="2" t="s">
        <v>36</v>
      </c>
      <c r="J13" s="2" t="s">
        <v>395</v>
      </c>
      <c r="K13">
        <v>148.9</v>
      </c>
      <c r="L13">
        <v>6.09</v>
      </c>
      <c r="M13">
        <v>0.6</v>
      </c>
      <c r="N13" t="s">
        <v>37</v>
      </c>
      <c r="O13" t="s">
        <v>24</v>
      </c>
      <c r="P13" t="s">
        <v>24</v>
      </c>
      <c r="Q13" t="s">
        <v>25</v>
      </c>
      <c r="R13">
        <v>7140</v>
      </c>
      <c r="S13">
        <v>10</v>
      </c>
      <c r="T13">
        <v>2</v>
      </c>
      <c r="U13">
        <v>1</v>
      </c>
      <c r="V13">
        <f t="shared" si="0"/>
        <v>0.6</v>
      </c>
    </row>
    <row r="14" spans="2:22" ht="16" x14ac:dyDescent="0.2">
      <c r="F14" t="s">
        <v>38</v>
      </c>
      <c r="G14" t="s">
        <v>659</v>
      </c>
      <c r="H14" t="s">
        <v>21</v>
      </c>
      <c r="I14" s="2" t="s">
        <v>39</v>
      </c>
      <c r="J14" s="2" t="s">
        <v>40</v>
      </c>
      <c r="K14">
        <v>88</v>
      </c>
      <c r="L14">
        <v>3.6</v>
      </c>
      <c r="M14">
        <v>0.4</v>
      </c>
      <c r="N14" t="s">
        <v>41</v>
      </c>
      <c r="O14">
        <v>0.4</v>
      </c>
      <c r="P14" t="s">
        <v>24</v>
      </c>
      <c r="Q14" t="s">
        <v>25</v>
      </c>
      <c r="R14">
        <v>7390</v>
      </c>
      <c r="S14">
        <v>0</v>
      </c>
      <c r="T14">
        <v>2</v>
      </c>
      <c r="U14">
        <v>1</v>
      </c>
      <c r="V14">
        <f t="shared" si="0"/>
        <v>0.4</v>
      </c>
    </row>
    <row r="15" spans="2:22" ht="16" x14ac:dyDescent="0.2">
      <c r="B15" s="5" t="s">
        <v>652</v>
      </c>
      <c r="F15" t="s">
        <v>42</v>
      </c>
      <c r="G15" t="s">
        <v>659</v>
      </c>
      <c r="H15" t="s">
        <v>21</v>
      </c>
      <c r="I15" s="2" t="s">
        <v>43</v>
      </c>
      <c r="J15" s="2" t="s">
        <v>396</v>
      </c>
      <c r="K15">
        <v>86.5</v>
      </c>
      <c r="L15">
        <v>3.54</v>
      </c>
      <c r="M15">
        <v>0.3</v>
      </c>
      <c r="N15" t="s">
        <v>44</v>
      </c>
      <c r="O15">
        <v>0.21</v>
      </c>
      <c r="P15">
        <v>635</v>
      </c>
      <c r="Q15" t="s">
        <v>25</v>
      </c>
      <c r="R15">
        <v>1810</v>
      </c>
      <c r="S15">
        <v>5.5E-2</v>
      </c>
      <c r="T15">
        <v>2</v>
      </c>
      <c r="U15">
        <v>1</v>
      </c>
      <c r="V15">
        <f t="shared" si="0"/>
        <v>0.3</v>
      </c>
    </row>
    <row r="16" spans="2:22" ht="16" x14ac:dyDescent="0.2">
      <c r="B16" t="s">
        <v>649</v>
      </c>
      <c r="F16" t="s">
        <v>45</v>
      </c>
      <c r="G16" t="s">
        <v>659</v>
      </c>
      <c r="H16" t="s">
        <v>21</v>
      </c>
      <c r="I16" s="2" t="s">
        <v>46</v>
      </c>
      <c r="J16" s="2" t="s">
        <v>397</v>
      </c>
      <c r="K16">
        <v>70</v>
      </c>
      <c r="L16">
        <v>2.86</v>
      </c>
      <c r="M16">
        <v>0.68</v>
      </c>
      <c r="N16" t="s">
        <v>47</v>
      </c>
      <c r="O16">
        <v>0.15</v>
      </c>
      <c r="P16">
        <v>765</v>
      </c>
      <c r="Q16" t="s">
        <v>25</v>
      </c>
      <c r="R16">
        <v>14800</v>
      </c>
      <c r="S16">
        <v>0</v>
      </c>
      <c r="T16">
        <v>2</v>
      </c>
      <c r="U16">
        <v>1</v>
      </c>
      <c r="V16">
        <f t="shared" si="0"/>
        <v>0.68</v>
      </c>
    </row>
    <row r="17" spans="2:22" ht="16" x14ac:dyDescent="0.2">
      <c r="B17" t="s">
        <v>650</v>
      </c>
      <c r="F17" t="s">
        <v>48</v>
      </c>
      <c r="G17" t="s">
        <v>659</v>
      </c>
      <c r="H17" t="s">
        <v>21</v>
      </c>
      <c r="I17" s="2" t="s">
        <v>49</v>
      </c>
      <c r="J17" s="2" t="s">
        <v>398</v>
      </c>
      <c r="K17">
        <v>187.4</v>
      </c>
      <c r="L17" t="s">
        <v>50</v>
      </c>
      <c r="M17">
        <v>0.4</v>
      </c>
      <c r="N17">
        <v>48</v>
      </c>
      <c r="O17">
        <v>0.2</v>
      </c>
      <c r="P17" t="s">
        <v>24</v>
      </c>
      <c r="Q17" t="s">
        <v>25</v>
      </c>
      <c r="R17">
        <v>6130</v>
      </c>
      <c r="S17">
        <v>0.8</v>
      </c>
      <c r="T17">
        <v>2</v>
      </c>
      <c r="U17">
        <v>1</v>
      </c>
      <c r="V17">
        <f t="shared" si="0"/>
        <v>0.4</v>
      </c>
    </row>
    <row r="18" spans="2:22" ht="16" x14ac:dyDescent="0.2">
      <c r="B18" t="s">
        <v>651</v>
      </c>
      <c r="F18" t="s">
        <v>51</v>
      </c>
      <c r="G18" t="s">
        <v>659</v>
      </c>
      <c r="H18" t="s">
        <v>21</v>
      </c>
      <c r="I18" s="2" t="s">
        <v>52</v>
      </c>
      <c r="J18" s="2" t="s">
        <v>399</v>
      </c>
      <c r="K18">
        <v>170.9</v>
      </c>
      <c r="L18">
        <v>6.99</v>
      </c>
      <c r="M18">
        <v>0.7</v>
      </c>
      <c r="N18">
        <v>4</v>
      </c>
      <c r="O18">
        <v>0.14000000000000001</v>
      </c>
      <c r="P18" t="s">
        <v>24</v>
      </c>
      <c r="Q18" t="s">
        <v>25</v>
      </c>
      <c r="R18">
        <v>10000</v>
      </c>
      <c r="S18">
        <v>1</v>
      </c>
      <c r="T18">
        <v>2</v>
      </c>
      <c r="U18">
        <v>1</v>
      </c>
      <c r="V18">
        <f t="shared" si="0"/>
        <v>0.7</v>
      </c>
    </row>
    <row r="19" spans="2:22" ht="16" x14ac:dyDescent="0.2">
      <c r="F19" t="s">
        <v>53</v>
      </c>
      <c r="G19" t="s">
        <v>659</v>
      </c>
      <c r="H19" t="s">
        <v>21</v>
      </c>
      <c r="I19" s="2" t="s">
        <v>54</v>
      </c>
      <c r="J19" s="2" t="s">
        <v>400</v>
      </c>
      <c r="K19">
        <v>154.5</v>
      </c>
      <c r="L19">
        <v>6.32</v>
      </c>
      <c r="M19">
        <v>0.76</v>
      </c>
      <c r="N19" t="s">
        <v>55</v>
      </c>
      <c r="O19">
        <v>0.76</v>
      </c>
      <c r="P19" t="s">
        <v>24</v>
      </c>
      <c r="Q19" t="s">
        <v>25</v>
      </c>
      <c r="R19">
        <v>7370</v>
      </c>
      <c r="S19">
        <v>0.6</v>
      </c>
      <c r="T19">
        <v>2</v>
      </c>
      <c r="U19">
        <v>1</v>
      </c>
      <c r="V19">
        <f t="shared" si="0"/>
        <v>0.76</v>
      </c>
    </row>
    <row r="20" spans="2:22" ht="16" x14ac:dyDescent="0.2">
      <c r="F20" t="s">
        <v>56</v>
      </c>
      <c r="G20" t="s">
        <v>659</v>
      </c>
      <c r="H20" t="s">
        <v>21</v>
      </c>
      <c r="I20" s="2" t="s">
        <v>57</v>
      </c>
      <c r="J20" s="2" t="s">
        <v>401</v>
      </c>
      <c r="K20">
        <v>138</v>
      </c>
      <c r="L20">
        <v>5.64</v>
      </c>
      <c r="M20">
        <v>0.68</v>
      </c>
      <c r="N20" t="s">
        <v>58</v>
      </c>
      <c r="O20">
        <v>0.68</v>
      </c>
      <c r="P20" t="s">
        <v>24</v>
      </c>
      <c r="Q20" t="s">
        <v>25</v>
      </c>
      <c r="R20">
        <v>12200</v>
      </c>
      <c r="S20">
        <v>0</v>
      </c>
      <c r="T20">
        <v>2</v>
      </c>
      <c r="U20">
        <v>1</v>
      </c>
      <c r="V20">
        <f t="shared" si="0"/>
        <v>0.68</v>
      </c>
    </row>
    <row r="21" spans="2:22" ht="16" x14ac:dyDescent="0.2">
      <c r="B21" s="6" t="s">
        <v>658</v>
      </c>
      <c r="F21" t="s">
        <v>59</v>
      </c>
      <c r="G21" t="s">
        <v>659</v>
      </c>
      <c r="H21" t="s">
        <v>21</v>
      </c>
      <c r="I21" s="2" t="s">
        <v>60</v>
      </c>
      <c r="J21" s="2" t="s">
        <v>402</v>
      </c>
      <c r="K21">
        <v>136.5</v>
      </c>
      <c r="L21">
        <v>5.58</v>
      </c>
      <c r="M21">
        <v>0.11</v>
      </c>
      <c r="N21" t="s">
        <v>61</v>
      </c>
      <c r="O21">
        <v>5.6000000000000001E-2</v>
      </c>
      <c r="P21" t="s">
        <v>24</v>
      </c>
      <c r="Q21" t="s">
        <v>25</v>
      </c>
      <c r="R21">
        <v>609</v>
      </c>
      <c r="S21">
        <v>2.1999999999999999E-2</v>
      </c>
      <c r="T21">
        <v>2</v>
      </c>
      <c r="U21">
        <v>1</v>
      </c>
      <c r="V21">
        <f t="shared" si="0"/>
        <v>0.11</v>
      </c>
    </row>
    <row r="22" spans="2:22" ht="16" x14ac:dyDescent="0.2">
      <c r="B22" t="s">
        <v>649</v>
      </c>
      <c r="F22" t="s">
        <v>62</v>
      </c>
      <c r="G22" t="s">
        <v>659</v>
      </c>
      <c r="H22" t="s">
        <v>21</v>
      </c>
      <c r="I22" s="2" t="s">
        <v>63</v>
      </c>
      <c r="J22" s="2" t="s">
        <v>64</v>
      </c>
      <c r="K22">
        <v>120</v>
      </c>
      <c r="L22">
        <v>4.91</v>
      </c>
      <c r="M22">
        <v>0.39</v>
      </c>
      <c r="N22" t="s">
        <v>65</v>
      </c>
      <c r="O22">
        <v>0.37</v>
      </c>
      <c r="P22">
        <v>733</v>
      </c>
      <c r="Q22" t="s">
        <v>25</v>
      </c>
      <c r="R22">
        <v>3500</v>
      </c>
      <c r="S22">
        <v>0</v>
      </c>
      <c r="T22">
        <v>2</v>
      </c>
      <c r="U22">
        <v>1</v>
      </c>
      <c r="V22">
        <f t="shared" si="0"/>
        <v>0.39</v>
      </c>
    </row>
    <row r="23" spans="2:22" ht="16" x14ac:dyDescent="0.2">
      <c r="B23" t="s">
        <v>650</v>
      </c>
      <c r="F23" t="s">
        <v>508</v>
      </c>
      <c r="G23" t="s">
        <v>659</v>
      </c>
      <c r="H23" t="s">
        <v>21</v>
      </c>
      <c r="I23" s="2" t="s">
        <v>66</v>
      </c>
      <c r="J23" s="2" t="s">
        <v>403</v>
      </c>
      <c r="K23">
        <v>102</v>
      </c>
      <c r="L23">
        <v>4.17</v>
      </c>
      <c r="M23">
        <v>0.25</v>
      </c>
      <c r="N23" t="s">
        <v>67</v>
      </c>
      <c r="O23">
        <v>0.21</v>
      </c>
      <c r="P23">
        <v>743</v>
      </c>
      <c r="Q23" t="s">
        <v>25</v>
      </c>
      <c r="R23">
        <v>1430</v>
      </c>
      <c r="S23">
        <v>0</v>
      </c>
      <c r="T23">
        <v>2</v>
      </c>
      <c r="U23">
        <v>1</v>
      </c>
      <c r="V23">
        <f t="shared" si="0"/>
        <v>0.25</v>
      </c>
    </row>
    <row r="24" spans="2:22" ht="16" x14ac:dyDescent="0.2">
      <c r="F24" t="s">
        <v>68</v>
      </c>
      <c r="G24" t="s">
        <v>659</v>
      </c>
      <c r="H24" t="s">
        <v>21</v>
      </c>
      <c r="I24" s="2" t="s">
        <v>69</v>
      </c>
      <c r="J24" s="2" t="s">
        <v>404</v>
      </c>
      <c r="K24">
        <v>188</v>
      </c>
      <c r="L24">
        <v>7.69</v>
      </c>
      <c r="M24">
        <v>1.84</v>
      </c>
      <c r="N24" t="s">
        <v>70</v>
      </c>
      <c r="O24">
        <v>0.85</v>
      </c>
      <c r="P24" t="s">
        <v>24</v>
      </c>
      <c r="Q24" t="s">
        <v>25</v>
      </c>
      <c r="R24">
        <v>8830</v>
      </c>
      <c r="S24">
        <v>0</v>
      </c>
      <c r="T24">
        <v>2</v>
      </c>
      <c r="U24">
        <v>1</v>
      </c>
      <c r="V24">
        <f t="shared" si="0"/>
        <v>1.84</v>
      </c>
    </row>
    <row r="25" spans="2:22" ht="16" x14ac:dyDescent="0.2">
      <c r="B25" s="6" t="s">
        <v>672</v>
      </c>
      <c r="F25" t="s">
        <v>507</v>
      </c>
      <c r="G25" t="s">
        <v>659</v>
      </c>
      <c r="H25" t="s">
        <v>21</v>
      </c>
      <c r="I25" s="2" t="s">
        <v>71</v>
      </c>
      <c r="J25" s="2" t="s">
        <v>405</v>
      </c>
      <c r="K25">
        <v>170</v>
      </c>
      <c r="L25">
        <v>6.95</v>
      </c>
      <c r="M25">
        <v>0.63</v>
      </c>
      <c r="N25" t="s">
        <v>72</v>
      </c>
      <c r="O25">
        <v>0.63</v>
      </c>
      <c r="P25" t="s">
        <v>24</v>
      </c>
      <c r="Q25" t="s">
        <v>25</v>
      </c>
      <c r="R25">
        <v>3220</v>
      </c>
      <c r="S25">
        <v>0</v>
      </c>
      <c r="T25">
        <v>2</v>
      </c>
      <c r="U25">
        <v>1</v>
      </c>
      <c r="V25">
        <f t="shared" si="0"/>
        <v>0.63</v>
      </c>
    </row>
    <row r="26" spans="2:22" ht="16" x14ac:dyDescent="0.2">
      <c r="B26" t="s">
        <v>665</v>
      </c>
      <c r="F26" t="s">
        <v>509</v>
      </c>
      <c r="G26" t="s">
        <v>659</v>
      </c>
      <c r="H26" t="s">
        <v>21</v>
      </c>
      <c r="I26" s="2" t="s">
        <v>73</v>
      </c>
      <c r="J26" s="2" t="s">
        <v>406</v>
      </c>
      <c r="K26">
        <v>152</v>
      </c>
      <c r="L26">
        <v>6.22</v>
      </c>
      <c r="M26">
        <v>0.59</v>
      </c>
      <c r="N26" t="s">
        <v>74</v>
      </c>
      <c r="O26">
        <v>0.34</v>
      </c>
      <c r="P26" t="s">
        <v>24</v>
      </c>
      <c r="Q26" t="s">
        <v>25</v>
      </c>
      <c r="R26">
        <v>9810</v>
      </c>
      <c r="S26">
        <v>0</v>
      </c>
      <c r="T26">
        <v>2</v>
      </c>
      <c r="U26">
        <v>1</v>
      </c>
      <c r="V26">
        <f t="shared" si="0"/>
        <v>0.59</v>
      </c>
    </row>
    <row r="27" spans="2:22" ht="16" x14ac:dyDescent="0.2">
      <c r="B27" t="s">
        <v>666</v>
      </c>
      <c r="F27" t="s">
        <v>75</v>
      </c>
      <c r="G27" t="s">
        <v>659</v>
      </c>
      <c r="H27" t="s">
        <v>21</v>
      </c>
      <c r="I27" s="2" t="s">
        <v>76</v>
      </c>
      <c r="J27" s="2" t="s">
        <v>407</v>
      </c>
      <c r="K27">
        <v>130.5</v>
      </c>
      <c r="L27">
        <v>5.34</v>
      </c>
      <c r="M27">
        <v>8.5999999999999993E-2</v>
      </c>
      <c r="N27">
        <v>18.100000000000001</v>
      </c>
      <c r="O27">
        <v>8.5999999999999993E-2</v>
      </c>
      <c r="P27" t="s">
        <v>24</v>
      </c>
      <c r="Q27" t="s">
        <v>25</v>
      </c>
      <c r="R27">
        <v>4.5</v>
      </c>
      <c r="S27">
        <v>0</v>
      </c>
      <c r="T27">
        <v>2</v>
      </c>
      <c r="U27">
        <v>1</v>
      </c>
      <c r="V27">
        <f t="shared" si="0"/>
        <v>8.5999999999999993E-2</v>
      </c>
    </row>
    <row r="28" spans="2:22" ht="16" x14ac:dyDescent="0.2">
      <c r="B28" t="s">
        <v>667</v>
      </c>
      <c r="F28" t="s">
        <v>77</v>
      </c>
      <c r="G28" t="s">
        <v>659</v>
      </c>
      <c r="H28" t="s">
        <v>21</v>
      </c>
      <c r="I28" s="2" t="s">
        <v>78</v>
      </c>
      <c r="J28" s="2" t="s">
        <v>408</v>
      </c>
      <c r="K28">
        <v>200</v>
      </c>
      <c r="L28">
        <v>8.18</v>
      </c>
      <c r="M28">
        <v>0.81</v>
      </c>
      <c r="N28" t="s">
        <v>79</v>
      </c>
      <c r="O28">
        <v>0.65</v>
      </c>
      <c r="P28" t="s">
        <v>24</v>
      </c>
      <c r="Q28" t="s">
        <v>25</v>
      </c>
      <c r="R28">
        <v>10300</v>
      </c>
      <c r="S28">
        <v>0</v>
      </c>
      <c r="T28">
        <v>2</v>
      </c>
      <c r="U28">
        <v>1</v>
      </c>
      <c r="V28">
        <f t="shared" si="0"/>
        <v>0.81</v>
      </c>
    </row>
    <row r="29" spans="2:22" ht="16" x14ac:dyDescent="0.2">
      <c r="B29" t="s">
        <v>668</v>
      </c>
      <c r="F29" t="s">
        <v>80</v>
      </c>
      <c r="G29" t="s">
        <v>659</v>
      </c>
      <c r="H29" t="s">
        <v>21</v>
      </c>
      <c r="I29" s="2" t="s">
        <v>527</v>
      </c>
      <c r="J29" s="2" t="s">
        <v>420</v>
      </c>
      <c r="K29">
        <v>99.3</v>
      </c>
      <c r="L29">
        <v>4.0599999999999996</v>
      </c>
      <c r="M29">
        <v>0.4</v>
      </c>
      <c r="N29" t="s">
        <v>326</v>
      </c>
      <c r="O29">
        <v>0.12</v>
      </c>
      <c r="P29" t="s">
        <v>24</v>
      </c>
      <c r="Q29" t="s">
        <v>25</v>
      </c>
      <c r="R29">
        <v>8077</v>
      </c>
      <c r="S29">
        <v>0.74</v>
      </c>
      <c r="T29">
        <v>2</v>
      </c>
      <c r="U29">
        <v>1</v>
      </c>
      <c r="V29">
        <f t="shared" si="0"/>
        <v>0.4</v>
      </c>
    </row>
    <row r="30" spans="2:22" ht="16" x14ac:dyDescent="0.2">
      <c r="B30" t="s">
        <v>716</v>
      </c>
      <c r="F30" t="s">
        <v>81</v>
      </c>
      <c r="G30" t="s">
        <v>659</v>
      </c>
      <c r="H30" t="s">
        <v>21</v>
      </c>
      <c r="I30" s="2" t="s">
        <v>528</v>
      </c>
      <c r="J30" s="2" t="s">
        <v>421</v>
      </c>
      <c r="K30">
        <v>93.1</v>
      </c>
      <c r="L30">
        <v>3.81</v>
      </c>
      <c r="M30">
        <v>0.38</v>
      </c>
      <c r="N30" t="s">
        <v>327</v>
      </c>
      <c r="O30">
        <v>0.21</v>
      </c>
      <c r="P30" t="s">
        <v>24</v>
      </c>
      <c r="Q30" t="s">
        <v>25</v>
      </c>
      <c r="R30">
        <v>4083</v>
      </c>
      <c r="S30">
        <v>0.28999999999999998</v>
      </c>
      <c r="T30">
        <v>2</v>
      </c>
      <c r="U30">
        <v>1</v>
      </c>
      <c r="V30">
        <f t="shared" si="0"/>
        <v>0.38</v>
      </c>
    </row>
    <row r="31" spans="2:22" ht="16" x14ac:dyDescent="0.2">
      <c r="B31" t="s">
        <v>669</v>
      </c>
      <c r="F31" t="s">
        <v>82</v>
      </c>
      <c r="G31" t="s">
        <v>659</v>
      </c>
      <c r="H31" t="s">
        <v>21</v>
      </c>
      <c r="I31" s="2" t="s">
        <v>529</v>
      </c>
      <c r="J31" s="2" t="s">
        <v>422</v>
      </c>
      <c r="K31">
        <v>112</v>
      </c>
      <c r="L31">
        <v>4.5599999999999996</v>
      </c>
      <c r="M31">
        <v>0.45</v>
      </c>
      <c r="N31" t="s">
        <v>328</v>
      </c>
      <c r="O31">
        <v>0.33</v>
      </c>
      <c r="P31" t="s">
        <v>24</v>
      </c>
      <c r="Q31" t="s">
        <v>25</v>
      </c>
      <c r="R31">
        <v>4657</v>
      </c>
      <c r="S31">
        <v>0.33</v>
      </c>
      <c r="T31">
        <v>2</v>
      </c>
      <c r="U31">
        <v>1</v>
      </c>
      <c r="V31">
        <f t="shared" si="0"/>
        <v>0.45</v>
      </c>
    </row>
    <row r="32" spans="2:22" ht="16" x14ac:dyDescent="0.2">
      <c r="B32" t="s">
        <v>670</v>
      </c>
      <c r="F32" t="s">
        <v>83</v>
      </c>
      <c r="G32" t="s">
        <v>659</v>
      </c>
      <c r="H32" t="s">
        <v>21</v>
      </c>
      <c r="I32" s="2" t="s">
        <v>530</v>
      </c>
      <c r="J32" s="2" t="s">
        <v>423</v>
      </c>
      <c r="K32">
        <v>87.5</v>
      </c>
      <c r="L32">
        <v>3.58</v>
      </c>
      <c r="M32">
        <v>0.35</v>
      </c>
      <c r="N32" t="s">
        <v>329</v>
      </c>
      <c r="O32" t="s">
        <v>24</v>
      </c>
      <c r="P32" t="s">
        <v>24</v>
      </c>
      <c r="Q32" t="s">
        <v>24</v>
      </c>
      <c r="R32">
        <v>14560</v>
      </c>
      <c r="S32">
        <v>0.6</v>
      </c>
      <c r="T32">
        <v>2</v>
      </c>
      <c r="U32">
        <v>1</v>
      </c>
      <c r="V32">
        <f t="shared" si="0"/>
        <v>0.35</v>
      </c>
    </row>
    <row r="33" spans="2:22" ht="16" x14ac:dyDescent="0.2">
      <c r="B33" t="s">
        <v>671</v>
      </c>
      <c r="F33" t="s">
        <v>84</v>
      </c>
      <c r="G33" t="s">
        <v>659</v>
      </c>
      <c r="H33" t="s">
        <v>21</v>
      </c>
      <c r="I33" s="2" t="s">
        <v>531</v>
      </c>
      <c r="J33" s="2" t="s">
        <v>424</v>
      </c>
      <c r="K33">
        <v>79.2</v>
      </c>
      <c r="L33">
        <v>3.24</v>
      </c>
      <c r="M33">
        <v>0.45</v>
      </c>
      <c r="N33" t="s">
        <v>85</v>
      </c>
      <c r="O33">
        <v>0.45</v>
      </c>
      <c r="P33" t="s">
        <v>24</v>
      </c>
      <c r="Q33" t="s">
        <v>25</v>
      </c>
      <c r="R33">
        <v>4143</v>
      </c>
      <c r="S33">
        <v>0.31</v>
      </c>
      <c r="T33">
        <v>2</v>
      </c>
      <c r="U33">
        <v>1</v>
      </c>
      <c r="V33">
        <f t="shared" si="0"/>
        <v>0.45</v>
      </c>
    </row>
    <row r="34" spans="2:22" ht="16" x14ac:dyDescent="0.2">
      <c r="B34" t="s">
        <v>717</v>
      </c>
      <c r="F34" t="s">
        <v>86</v>
      </c>
      <c r="G34" t="s">
        <v>659</v>
      </c>
      <c r="H34" t="s">
        <v>21</v>
      </c>
      <c r="I34" s="2" t="s">
        <v>532</v>
      </c>
      <c r="J34" s="2" t="s">
        <v>409</v>
      </c>
      <c r="K34">
        <v>98.9</v>
      </c>
      <c r="L34">
        <v>4.04</v>
      </c>
      <c r="M34">
        <v>0.53</v>
      </c>
      <c r="N34" t="s">
        <v>330</v>
      </c>
      <c r="O34">
        <v>0.53</v>
      </c>
      <c r="P34" t="s">
        <v>24</v>
      </c>
      <c r="Q34" t="s">
        <v>25</v>
      </c>
      <c r="R34">
        <v>3985</v>
      </c>
      <c r="S34">
        <v>0</v>
      </c>
      <c r="T34">
        <v>2</v>
      </c>
      <c r="U34">
        <v>1</v>
      </c>
      <c r="V34">
        <f t="shared" si="0"/>
        <v>0.53</v>
      </c>
    </row>
    <row r="35" spans="2:22" ht="16" x14ac:dyDescent="0.2">
      <c r="F35" t="s">
        <v>87</v>
      </c>
      <c r="G35" t="s">
        <v>659</v>
      </c>
      <c r="H35" t="s">
        <v>21</v>
      </c>
      <c r="I35" s="2" t="s">
        <v>533</v>
      </c>
      <c r="J35" s="2" t="s">
        <v>425</v>
      </c>
      <c r="K35">
        <v>100.1</v>
      </c>
      <c r="L35">
        <v>4.09</v>
      </c>
      <c r="M35">
        <v>0.23</v>
      </c>
      <c r="N35" t="s">
        <v>331</v>
      </c>
      <c r="O35">
        <v>0.23</v>
      </c>
      <c r="P35" t="s">
        <v>24</v>
      </c>
      <c r="Q35" t="s">
        <v>25</v>
      </c>
      <c r="R35">
        <v>13210</v>
      </c>
      <c r="S35">
        <v>0</v>
      </c>
      <c r="T35">
        <v>2</v>
      </c>
      <c r="U35">
        <v>1</v>
      </c>
      <c r="V35">
        <f t="shared" si="0"/>
        <v>0.23</v>
      </c>
    </row>
    <row r="36" spans="2:22" ht="16" x14ac:dyDescent="0.2">
      <c r="B36" s="6" t="s">
        <v>673</v>
      </c>
      <c r="F36" t="s">
        <v>88</v>
      </c>
      <c r="G36" t="s">
        <v>659</v>
      </c>
      <c r="H36" t="s">
        <v>21</v>
      </c>
      <c r="I36" s="2" t="s">
        <v>534</v>
      </c>
      <c r="J36" s="2" t="s">
        <v>426</v>
      </c>
      <c r="K36">
        <v>95.4</v>
      </c>
      <c r="L36">
        <v>3.9</v>
      </c>
      <c r="M36">
        <v>0.25</v>
      </c>
      <c r="N36" t="s">
        <v>332</v>
      </c>
      <c r="O36">
        <v>0.2</v>
      </c>
      <c r="P36" t="s">
        <v>24</v>
      </c>
      <c r="Q36" t="s">
        <v>25</v>
      </c>
      <c r="R36">
        <v>13400</v>
      </c>
      <c r="S36">
        <v>0</v>
      </c>
      <c r="T36">
        <v>2</v>
      </c>
      <c r="U36">
        <v>1</v>
      </c>
      <c r="V36">
        <f t="shared" si="0"/>
        <v>0.25</v>
      </c>
    </row>
    <row r="37" spans="2:22" ht="16" x14ac:dyDescent="0.2">
      <c r="B37">
        <v>1</v>
      </c>
      <c r="F37" t="s">
        <v>89</v>
      </c>
      <c r="G37" t="s">
        <v>659</v>
      </c>
      <c r="H37" t="s">
        <v>21</v>
      </c>
      <c r="I37" s="2" t="s">
        <v>535</v>
      </c>
      <c r="J37" s="2" t="s">
        <v>427</v>
      </c>
      <c r="K37">
        <v>124</v>
      </c>
      <c r="L37">
        <v>5.07</v>
      </c>
      <c r="M37">
        <v>0.56000000000000005</v>
      </c>
      <c r="N37" t="s">
        <v>333</v>
      </c>
      <c r="O37">
        <v>0.38</v>
      </c>
      <c r="P37" t="s">
        <v>24</v>
      </c>
      <c r="Q37" t="s">
        <v>25</v>
      </c>
      <c r="R37">
        <v>5741</v>
      </c>
      <c r="S37">
        <v>2.4E-2</v>
      </c>
      <c r="T37">
        <v>2</v>
      </c>
      <c r="U37">
        <v>1</v>
      </c>
      <c r="V37">
        <f t="shared" si="0"/>
        <v>0.56000000000000005</v>
      </c>
    </row>
    <row r="38" spans="2:22" ht="16" x14ac:dyDescent="0.2">
      <c r="B38">
        <v>2</v>
      </c>
      <c r="F38" t="s">
        <v>90</v>
      </c>
      <c r="G38" t="s">
        <v>659</v>
      </c>
      <c r="H38" t="s">
        <v>21</v>
      </c>
      <c r="I38" s="2" t="s">
        <v>536</v>
      </c>
      <c r="J38" s="2" t="s">
        <v>428</v>
      </c>
      <c r="K38">
        <v>108.4</v>
      </c>
      <c r="L38" s="1">
        <v>4256</v>
      </c>
      <c r="M38">
        <v>0.31900000000000001</v>
      </c>
      <c r="N38" t="s">
        <v>334</v>
      </c>
      <c r="O38">
        <v>0.31900000000000001</v>
      </c>
      <c r="P38" t="s">
        <v>24</v>
      </c>
      <c r="Q38" t="s">
        <v>25</v>
      </c>
      <c r="R38">
        <v>631.4</v>
      </c>
      <c r="S38">
        <v>0</v>
      </c>
      <c r="T38">
        <v>2</v>
      </c>
      <c r="U38">
        <v>1</v>
      </c>
      <c r="V38">
        <f t="shared" si="0"/>
        <v>0.31900000000000001</v>
      </c>
    </row>
    <row r="39" spans="2:22" ht="16" x14ac:dyDescent="0.2">
      <c r="B39">
        <v>3</v>
      </c>
      <c r="F39" t="s">
        <v>91</v>
      </c>
      <c r="G39" t="s">
        <v>659</v>
      </c>
      <c r="H39" t="s">
        <v>21</v>
      </c>
      <c r="I39" s="2" t="s">
        <v>92</v>
      </c>
      <c r="J39" s="2" t="s">
        <v>93</v>
      </c>
      <c r="K39">
        <v>18</v>
      </c>
      <c r="M39" t="s">
        <v>24</v>
      </c>
      <c r="N39">
        <v>100</v>
      </c>
      <c r="O39" t="s">
        <v>24</v>
      </c>
      <c r="P39" t="s">
        <v>50</v>
      </c>
      <c r="Q39" t="s">
        <v>25</v>
      </c>
      <c r="R39">
        <v>0</v>
      </c>
      <c r="S39">
        <v>0</v>
      </c>
      <c r="T39">
        <v>2</v>
      </c>
      <c r="U39">
        <v>1</v>
      </c>
      <c r="V39" t="str">
        <f t="shared" si="0"/>
        <v>ND</v>
      </c>
    </row>
    <row r="40" spans="2:22" ht="16" x14ac:dyDescent="0.2">
      <c r="B40">
        <v>4</v>
      </c>
      <c r="F40" t="s">
        <v>94</v>
      </c>
      <c r="G40" t="s">
        <v>659</v>
      </c>
      <c r="H40" t="s">
        <v>21</v>
      </c>
      <c r="I40" s="2" t="s">
        <v>95</v>
      </c>
      <c r="J40" s="2" t="s">
        <v>96</v>
      </c>
      <c r="K40">
        <v>44</v>
      </c>
      <c r="L40">
        <v>1.8</v>
      </c>
      <c r="M40">
        <v>0.1</v>
      </c>
      <c r="N40" t="s">
        <v>58</v>
      </c>
      <c r="O40">
        <v>7.1999999999999995E-2</v>
      </c>
      <c r="P40" t="s">
        <v>24</v>
      </c>
      <c r="Q40" t="s">
        <v>25</v>
      </c>
      <c r="R40">
        <v>1</v>
      </c>
      <c r="S40">
        <v>0</v>
      </c>
      <c r="T40">
        <v>2</v>
      </c>
      <c r="U40">
        <v>1</v>
      </c>
      <c r="V40">
        <f t="shared" si="0"/>
        <v>0.1</v>
      </c>
    </row>
    <row r="41" spans="2:22" ht="16" x14ac:dyDescent="0.2">
      <c r="B41" s="6" t="s">
        <v>679</v>
      </c>
      <c r="F41" t="s">
        <v>97</v>
      </c>
      <c r="G41" t="s">
        <v>659</v>
      </c>
      <c r="H41" t="s">
        <v>21</v>
      </c>
      <c r="I41" s="2" t="s">
        <v>537</v>
      </c>
      <c r="J41" s="2" t="s">
        <v>429</v>
      </c>
      <c r="K41">
        <v>94.4</v>
      </c>
      <c r="L41">
        <v>3.86</v>
      </c>
      <c r="M41">
        <v>0.3</v>
      </c>
      <c r="N41" t="s">
        <v>335</v>
      </c>
      <c r="O41">
        <v>0.1</v>
      </c>
      <c r="P41">
        <v>681</v>
      </c>
      <c r="Q41" t="s">
        <v>25</v>
      </c>
      <c r="R41">
        <v>1182</v>
      </c>
      <c r="S41">
        <v>3.6999999999999998E-2</v>
      </c>
      <c r="T41">
        <v>2</v>
      </c>
      <c r="U41">
        <v>1</v>
      </c>
      <c r="V41">
        <f t="shared" si="0"/>
        <v>0.3</v>
      </c>
    </row>
    <row r="42" spans="2:22" ht="16" x14ac:dyDescent="0.2">
      <c r="B42" s="2" t="s">
        <v>680</v>
      </c>
      <c r="F42" t="s">
        <v>98</v>
      </c>
      <c r="G42" t="s">
        <v>659</v>
      </c>
      <c r="H42" t="s">
        <v>21</v>
      </c>
      <c r="I42" s="2" t="s">
        <v>538</v>
      </c>
      <c r="J42" s="2" t="s">
        <v>430</v>
      </c>
      <c r="K42">
        <v>92.8</v>
      </c>
      <c r="L42">
        <v>3.8</v>
      </c>
      <c r="M42">
        <v>0.34</v>
      </c>
      <c r="N42" t="s">
        <v>336</v>
      </c>
      <c r="O42">
        <v>0.11</v>
      </c>
      <c r="P42">
        <v>685</v>
      </c>
      <c r="Q42" t="s">
        <v>25</v>
      </c>
      <c r="R42">
        <v>1288</v>
      </c>
      <c r="S42">
        <v>0.04</v>
      </c>
      <c r="T42">
        <v>2</v>
      </c>
      <c r="U42">
        <v>1</v>
      </c>
      <c r="V42">
        <f t="shared" si="0"/>
        <v>0.34</v>
      </c>
    </row>
    <row r="43" spans="2:22" ht="16" x14ac:dyDescent="0.2">
      <c r="B43" s="2" t="s">
        <v>681</v>
      </c>
      <c r="F43" t="s">
        <v>99</v>
      </c>
      <c r="G43" t="s">
        <v>659</v>
      </c>
      <c r="H43" t="s">
        <v>21</v>
      </c>
      <c r="I43" s="2" t="s">
        <v>539</v>
      </c>
      <c r="J43" s="2" t="s">
        <v>431</v>
      </c>
      <c r="K43">
        <v>101</v>
      </c>
      <c r="L43">
        <v>4.13</v>
      </c>
      <c r="M43">
        <v>0.24</v>
      </c>
      <c r="N43" t="s">
        <v>337</v>
      </c>
      <c r="O43">
        <v>8.3000000000000004E-2</v>
      </c>
      <c r="P43" t="s">
        <v>24</v>
      </c>
      <c r="Q43" t="s">
        <v>25</v>
      </c>
      <c r="R43">
        <v>932.6</v>
      </c>
      <c r="S43">
        <v>0.03</v>
      </c>
      <c r="T43">
        <v>2</v>
      </c>
      <c r="U43">
        <v>1</v>
      </c>
      <c r="V43">
        <f t="shared" si="0"/>
        <v>0.24</v>
      </c>
    </row>
    <row r="44" spans="2:22" ht="32" x14ac:dyDescent="0.2">
      <c r="B44" s="2" t="s">
        <v>687</v>
      </c>
      <c r="F44" t="s">
        <v>100</v>
      </c>
      <c r="G44" t="s">
        <v>659</v>
      </c>
      <c r="H44" t="s">
        <v>21</v>
      </c>
      <c r="I44" s="2" t="s">
        <v>540</v>
      </c>
      <c r="J44" s="2" t="s">
        <v>432</v>
      </c>
      <c r="K44">
        <v>101.5</v>
      </c>
      <c r="L44">
        <v>4.16</v>
      </c>
      <c r="M44">
        <v>0.33</v>
      </c>
      <c r="N44" t="s">
        <v>338</v>
      </c>
      <c r="O44">
        <v>0.27</v>
      </c>
      <c r="P44">
        <v>723</v>
      </c>
      <c r="Q44" t="s">
        <v>25</v>
      </c>
      <c r="R44">
        <v>2788</v>
      </c>
      <c r="S44">
        <v>2.1000000000000001E-2</v>
      </c>
      <c r="T44">
        <v>2</v>
      </c>
      <c r="U44">
        <v>1</v>
      </c>
      <c r="V44">
        <f t="shared" si="0"/>
        <v>0.33</v>
      </c>
    </row>
    <row r="45" spans="2:22" ht="32" x14ac:dyDescent="0.2">
      <c r="B45" s="2" t="s">
        <v>688</v>
      </c>
      <c r="F45" t="s">
        <v>101</v>
      </c>
      <c r="G45" t="s">
        <v>659</v>
      </c>
      <c r="H45" t="s">
        <v>21</v>
      </c>
      <c r="I45" s="2" t="s">
        <v>541</v>
      </c>
      <c r="J45" s="2" t="s">
        <v>432</v>
      </c>
      <c r="K45">
        <v>94.7</v>
      </c>
      <c r="L45">
        <v>3.87</v>
      </c>
      <c r="M45">
        <v>0.32</v>
      </c>
      <c r="N45" t="s">
        <v>339</v>
      </c>
      <c r="O45">
        <v>0.24</v>
      </c>
      <c r="P45">
        <v>641</v>
      </c>
      <c r="Q45" t="s">
        <v>25</v>
      </c>
      <c r="R45">
        <v>2416</v>
      </c>
      <c r="S45">
        <v>3.3000000000000002E-2</v>
      </c>
      <c r="T45">
        <v>2</v>
      </c>
      <c r="U45">
        <v>1</v>
      </c>
      <c r="V45">
        <f t="shared" si="0"/>
        <v>0.32</v>
      </c>
    </row>
    <row r="46" spans="2:22" ht="16" x14ac:dyDescent="0.2">
      <c r="B46" s="2" t="s">
        <v>682</v>
      </c>
      <c r="F46" t="s">
        <v>102</v>
      </c>
      <c r="G46" t="s">
        <v>659</v>
      </c>
      <c r="H46" t="s">
        <v>21</v>
      </c>
      <c r="I46" s="2" t="s">
        <v>542</v>
      </c>
      <c r="J46" s="2" t="s">
        <v>433</v>
      </c>
      <c r="K46">
        <v>92</v>
      </c>
      <c r="L46">
        <v>3.76</v>
      </c>
      <c r="M46">
        <v>0.33</v>
      </c>
      <c r="N46" t="s">
        <v>340</v>
      </c>
      <c r="O46">
        <v>0.24</v>
      </c>
      <c r="P46" t="s">
        <v>24</v>
      </c>
      <c r="Q46">
        <v>0.8</v>
      </c>
      <c r="R46">
        <v>3124</v>
      </c>
      <c r="S46">
        <v>4.1000000000000002E-2</v>
      </c>
      <c r="T46">
        <v>2</v>
      </c>
      <c r="U46">
        <v>1</v>
      </c>
      <c r="V46">
        <f t="shared" si="0"/>
        <v>0.33</v>
      </c>
    </row>
    <row r="47" spans="2:22" ht="16" x14ac:dyDescent="0.2">
      <c r="B47" s="2" t="s">
        <v>683</v>
      </c>
      <c r="F47" t="s">
        <v>103</v>
      </c>
      <c r="G47" t="s">
        <v>659</v>
      </c>
      <c r="H47" t="s">
        <v>21</v>
      </c>
      <c r="I47" s="2" t="s">
        <v>543</v>
      </c>
      <c r="J47" s="2" t="s">
        <v>433</v>
      </c>
      <c r="K47">
        <v>103.3</v>
      </c>
      <c r="L47">
        <v>4.22</v>
      </c>
      <c r="M47">
        <v>0.41</v>
      </c>
      <c r="N47" t="s">
        <v>341</v>
      </c>
      <c r="O47">
        <v>0.28999999999999998</v>
      </c>
      <c r="P47" t="s">
        <v>24</v>
      </c>
      <c r="Q47" t="s">
        <v>25</v>
      </c>
      <c r="R47">
        <v>4457</v>
      </c>
      <c r="S47">
        <v>3.1E-2</v>
      </c>
      <c r="T47">
        <v>2</v>
      </c>
      <c r="U47">
        <v>1</v>
      </c>
      <c r="V47">
        <f t="shared" si="0"/>
        <v>0.41</v>
      </c>
    </row>
    <row r="48" spans="2:22" ht="32" x14ac:dyDescent="0.2">
      <c r="B48" s="2" t="s">
        <v>689</v>
      </c>
      <c r="F48" t="s">
        <v>104</v>
      </c>
      <c r="G48" t="s">
        <v>659</v>
      </c>
      <c r="H48" t="s">
        <v>21</v>
      </c>
      <c r="I48" s="2" t="s">
        <v>544</v>
      </c>
      <c r="J48" s="2" t="s">
        <v>434</v>
      </c>
      <c r="K48">
        <v>97.6</v>
      </c>
      <c r="L48">
        <v>3.99</v>
      </c>
      <c r="M48">
        <v>0.52</v>
      </c>
      <c r="N48" t="s">
        <v>342</v>
      </c>
      <c r="O48">
        <v>0.52</v>
      </c>
      <c r="P48">
        <v>728</v>
      </c>
      <c r="Q48" t="s">
        <v>25</v>
      </c>
      <c r="R48">
        <v>3922</v>
      </c>
      <c r="S48">
        <v>0</v>
      </c>
      <c r="T48">
        <v>2</v>
      </c>
      <c r="U48">
        <v>1</v>
      </c>
      <c r="V48">
        <f t="shared" si="0"/>
        <v>0.52</v>
      </c>
    </row>
    <row r="49" spans="2:22" ht="32" x14ac:dyDescent="0.2">
      <c r="B49" s="2" t="s">
        <v>690</v>
      </c>
      <c r="F49" t="s">
        <v>105</v>
      </c>
      <c r="G49" t="s">
        <v>659</v>
      </c>
      <c r="H49" t="s">
        <v>21</v>
      </c>
      <c r="I49" s="2" t="s">
        <v>545</v>
      </c>
      <c r="J49" s="2" t="s">
        <v>435</v>
      </c>
      <c r="K49">
        <v>111.9</v>
      </c>
      <c r="L49">
        <v>4.58</v>
      </c>
      <c r="M49" t="s">
        <v>24</v>
      </c>
      <c r="N49" t="s">
        <v>343</v>
      </c>
      <c r="O49">
        <v>0.26</v>
      </c>
      <c r="P49" t="s">
        <v>24</v>
      </c>
      <c r="Q49" t="s">
        <v>24</v>
      </c>
      <c r="R49">
        <v>5328</v>
      </c>
      <c r="S49">
        <v>2.8000000000000001E-2</v>
      </c>
      <c r="T49">
        <v>2</v>
      </c>
      <c r="U49">
        <v>1</v>
      </c>
      <c r="V49">
        <f t="shared" si="0"/>
        <v>0.26</v>
      </c>
    </row>
    <row r="50" spans="2:22" ht="16" x14ac:dyDescent="0.2">
      <c r="B50" s="2" t="s">
        <v>684</v>
      </c>
      <c r="F50" t="s">
        <v>106</v>
      </c>
      <c r="G50" t="s">
        <v>659</v>
      </c>
      <c r="H50" t="s">
        <v>21</v>
      </c>
      <c r="I50" s="2" t="s">
        <v>546</v>
      </c>
      <c r="J50" s="2" t="s">
        <v>436</v>
      </c>
      <c r="K50">
        <v>90.1</v>
      </c>
      <c r="L50">
        <v>3.68</v>
      </c>
      <c r="M50">
        <v>0.33</v>
      </c>
      <c r="N50" t="s">
        <v>344</v>
      </c>
      <c r="O50">
        <v>0.31</v>
      </c>
      <c r="P50">
        <v>685</v>
      </c>
      <c r="Q50" t="s">
        <v>25</v>
      </c>
      <c r="R50">
        <v>2107</v>
      </c>
      <c r="S50">
        <v>0</v>
      </c>
      <c r="T50">
        <v>2</v>
      </c>
      <c r="U50">
        <v>1</v>
      </c>
      <c r="V50">
        <f t="shared" si="0"/>
        <v>0.33</v>
      </c>
    </row>
    <row r="51" spans="2:22" ht="16" x14ac:dyDescent="0.2">
      <c r="B51" s="2" t="s">
        <v>685</v>
      </c>
      <c r="F51" t="s">
        <v>107</v>
      </c>
      <c r="G51" t="s">
        <v>659</v>
      </c>
      <c r="H51" t="s">
        <v>21</v>
      </c>
      <c r="I51" s="2" t="s">
        <v>547</v>
      </c>
      <c r="J51" s="2" t="s">
        <v>436</v>
      </c>
      <c r="K51">
        <v>102.9</v>
      </c>
      <c r="L51">
        <v>4.21</v>
      </c>
      <c r="M51">
        <v>0.35</v>
      </c>
      <c r="N51" t="s">
        <v>345</v>
      </c>
      <c r="O51">
        <v>0.33</v>
      </c>
      <c r="P51">
        <v>703</v>
      </c>
      <c r="Q51" t="s">
        <v>25</v>
      </c>
      <c r="R51">
        <v>2804</v>
      </c>
      <c r="S51">
        <v>0</v>
      </c>
      <c r="T51">
        <v>2</v>
      </c>
      <c r="U51">
        <v>1</v>
      </c>
      <c r="V51">
        <f t="shared" si="0"/>
        <v>0.35</v>
      </c>
    </row>
    <row r="52" spans="2:22" ht="32" x14ac:dyDescent="0.2">
      <c r="B52" s="2" t="s">
        <v>714</v>
      </c>
      <c r="F52" t="s">
        <v>108</v>
      </c>
      <c r="G52" t="s">
        <v>659</v>
      </c>
      <c r="H52" t="s">
        <v>21</v>
      </c>
      <c r="I52" s="2" t="s">
        <v>548</v>
      </c>
      <c r="J52" s="2" t="s">
        <v>436</v>
      </c>
      <c r="K52">
        <v>86.2</v>
      </c>
      <c r="L52">
        <v>3.53</v>
      </c>
      <c r="M52">
        <v>0.31</v>
      </c>
      <c r="N52" t="s">
        <v>346</v>
      </c>
      <c r="O52">
        <v>0.28999999999999998</v>
      </c>
      <c r="P52">
        <v>704</v>
      </c>
      <c r="Q52" t="s">
        <v>25</v>
      </c>
      <c r="R52">
        <v>1774</v>
      </c>
      <c r="S52">
        <v>0</v>
      </c>
      <c r="T52">
        <v>2</v>
      </c>
      <c r="U52">
        <v>1</v>
      </c>
      <c r="V52">
        <f t="shared" si="0"/>
        <v>0.31</v>
      </c>
    </row>
    <row r="53" spans="2:22" ht="32" x14ac:dyDescent="0.2">
      <c r="B53" s="2" t="s">
        <v>712</v>
      </c>
      <c r="F53" t="s">
        <v>109</v>
      </c>
      <c r="G53" t="s">
        <v>659</v>
      </c>
      <c r="H53" t="s">
        <v>21</v>
      </c>
      <c r="I53" s="2" t="s">
        <v>549</v>
      </c>
      <c r="J53" s="2" t="s">
        <v>436</v>
      </c>
      <c r="K53">
        <v>90.9</v>
      </c>
      <c r="L53">
        <v>3.72</v>
      </c>
      <c r="M53">
        <v>0.41</v>
      </c>
      <c r="N53" t="s">
        <v>347</v>
      </c>
      <c r="O53">
        <v>0.25</v>
      </c>
      <c r="P53" t="s">
        <v>24</v>
      </c>
      <c r="Q53" t="s">
        <v>25</v>
      </c>
      <c r="R53">
        <v>1627</v>
      </c>
      <c r="S53">
        <v>0</v>
      </c>
      <c r="T53">
        <v>2</v>
      </c>
      <c r="U53">
        <v>1</v>
      </c>
      <c r="V53">
        <f t="shared" si="0"/>
        <v>0.41</v>
      </c>
    </row>
    <row r="54" spans="2:22" ht="32" x14ac:dyDescent="0.2">
      <c r="B54" s="2" t="s">
        <v>713</v>
      </c>
      <c r="F54" t="s">
        <v>110</v>
      </c>
      <c r="G54" t="s">
        <v>659</v>
      </c>
      <c r="H54" t="s">
        <v>21</v>
      </c>
      <c r="I54" s="2" t="s">
        <v>550</v>
      </c>
      <c r="J54" s="2" t="s">
        <v>436</v>
      </c>
      <c r="K54">
        <v>83.8</v>
      </c>
      <c r="L54">
        <v>3.43</v>
      </c>
      <c r="M54">
        <v>0.4</v>
      </c>
      <c r="N54" t="s">
        <v>348</v>
      </c>
      <c r="O54">
        <v>0.27</v>
      </c>
      <c r="P54" t="s">
        <v>24</v>
      </c>
      <c r="Q54" t="s">
        <v>25</v>
      </c>
      <c r="R54">
        <v>1552</v>
      </c>
      <c r="S54">
        <v>0</v>
      </c>
      <c r="T54">
        <v>2</v>
      </c>
      <c r="U54">
        <v>1</v>
      </c>
      <c r="V54">
        <f t="shared" si="0"/>
        <v>0.4</v>
      </c>
    </row>
    <row r="55" spans="2:22" ht="16" x14ac:dyDescent="0.2">
      <c r="F55" t="s">
        <v>111</v>
      </c>
      <c r="G55" t="s">
        <v>659</v>
      </c>
      <c r="H55" t="s">
        <v>21</v>
      </c>
      <c r="I55" s="2" t="s">
        <v>551</v>
      </c>
      <c r="J55" s="2" t="s">
        <v>436</v>
      </c>
      <c r="K55">
        <v>82.1</v>
      </c>
      <c r="L55">
        <v>3.36</v>
      </c>
      <c r="M55">
        <v>0.32</v>
      </c>
      <c r="N55" t="s">
        <v>349</v>
      </c>
      <c r="O55">
        <v>0.32</v>
      </c>
      <c r="P55" t="s">
        <v>24</v>
      </c>
      <c r="Q55" t="s">
        <v>25</v>
      </c>
      <c r="R55">
        <v>1825</v>
      </c>
      <c r="S55">
        <v>0</v>
      </c>
      <c r="T55">
        <v>2</v>
      </c>
      <c r="U55">
        <v>1</v>
      </c>
      <c r="V55">
        <f t="shared" si="0"/>
        <v>0.32</v>
      </c>
    </row>
    <row r="56" spans="2:22" ht="16" x14ac:dyDescent="0.2">
      <c r="F56" t="s">
        <v>112</v>
      </c>
      <c r="G56" t="s">
        <v>659</v>
      </c>
      <c r="H56" t="s">
        <v>21</v>
      </c>
      <c r="I56" s="2" t="s">
        <v>552</v>
      </c>
      <c r="J56" s="2" t="s">
        <v>410</v>
      </c>
      <c r="K56">
        <v>79.099000000000004</v>
      </c>
      <c r="L56">
        <v>42.03</v>
      </c>
      <c r="M56">
        <v>0.3</v>
      </c>
      <c r="N56" t="s">
        <v>113</v>
      </c>
      <c r="O56">
        <v>0.29799999999999999</v>
      </c>
      <c r="P56" t="s">
        <v>24</v>
      </c>
      <c r="Q56" t="s">
        <v>25</v>
      </c>
      <c r="R56">
        <v>1495.13</v>
      </c>
      <c r="S56">
        <v>0</v>
      </c>
      <c r="T56">
        <v>2</v>
      </c>
      <c r="U56">
        <v>1</v>
      </c>
      <c r="V56">
        <f t="shared" si="0"/>
        <v>0.3</v>
      </c>
    </row>
    <row r="57" spans="2:22" ht="16" x14ac:dyDescent="0.2">
      <c r="F57" t="s">
        <v>114</v>
      </c>
      <c r="G57" t="s">
        <v>659</v>
      </c>
      <c r="H57" t="s">
        <v>21</v>
      </c>
      <c r="I57" s="2" t="s">
        <v>553</v>
      </c>
      <c r="J57" s="2" t="s">
        <v>437</v>
      </c>
      <c r="K57">
        <v>87</v>
      </c>
      <c r="L57">
        <v>3.56</v>
      </c>
      <c r="M57">
        <v>0.41</v>
      </c>
      <c r="N57" t="s">
        <v>350</v>
      </c>
      <c r="O57">
        <v>0.33</v>
      </c>
      <c r="P57" t="s">
        <v>24</v>
      </c>
      <c r="Q57" t="s">
        <v>25</v>
      </c>
      <c r="R57">
        <v>3152</v>
      </c>
      <c r="S57">
        <v>2.5999999999999999E-2</v>
      </c>
      <c r="T57">
        <v>2</v>
      </c>
      <c r="U57">
        <v>1</v>
      </c>
      <c r="V57">
        <f t="shared" si="0"/>
        <v>0.41</v>
      </c>
    </row>
    <row r="58" spans="2:22" ht="16" x14ac:dyDescent="0.2">
      <c r="F58" t="s">
        <v>115</v>
      </c>
      <c r="G58" t="s">
        <v>659</v>
      </c>
      <c r="H58" t="s">
        <v>21</v>
      </c>
      <c r="I58" s="2" t="s">
        <v>554</v>
      </c>
      <c r="J58" s="2" t="s">
        <v>438</v>
      </c>
      <c r="K58">
        <v>97.5</v>
      </c>
      <c r="L58">
        <v>3.98</v>
      </c>
      <c r="M58">
        <v>0.16</v>
      </c>
      <c r="N58" t="s">
        <v>351</v>
      </c>
      <c r="O58">
        <v>0.12</v>
      </c>
      <c r="P58" t="s">
        <v>24</v>
      </c>
      <c r="Q58" t="s">
        <v>25</v>
      </c>
      <c r="R58">
        <v>1585</v>
      </c>
      <c r="S58">
        <v>4.8000000000000001E-2</v>
      </c>
      <c r="T58">
        <v>2</v>
      </c>
      <c r="U58">
        <v>1</v>
      </c>
      <c r="V58">
        <f t="shared" si="0"/>
        <v>0.16</v>
      </c>
    </row>
    <row r="59" spans="2:22" ht="16" x14ac:dyDescent="0.2">
      <c r="F59" t="s">
        <v>116</v>
      </c>
      <c r="G59" t="s">
        <v>659</v>
      </c>
      <c r="H59" t="s">
        <v>21</v>
      </c>
      <c r="I59" s="2" t="s">
        <v>555</v>
      </c>
      <c r="J59" s="2" t="s">
        <v>438</v>
      </c>
      <c r="K59">
        <v>96.7</v>
      </c>
      <c r="L59">
        <v>3.95</v>
      </c>
      <c r="M59">
        <v>0.17</v>
      </c>
      <c r="N59" t="s">
        <v>352</v>
      </c>
      <c r="O59">
        <v>0.12</v>
      </c>
      <c r="P59" t="s">
        <v>24</v>
      </c>
      <c r="Q59" t="s">
        <v>25</v>
      </c>
      <c r="R59">
        <v>1560</v>
      </c>
      <c r="S59">
        <v>4.8000000000000001E-2</v>
      </c>
      <c r="T59">
        <v>2</v>
      </c>
      <c r="U59">
        <v>1</v>
      </c>
      <c r="V59">
        <f t="shared" si="0"/>
        <v>0.17</v>
      </c>
    </row>
    <row r="60" spans="2:22" ht="16" x14ac:dyDescent="0.2">
      <c r="F60" t="s">
        <v>117</v>
      </c>
      <c r="G60" t="s">
        <v>659</v>
      </c>
      <c r="H60" t="s">
        <v>21</v>
      </c>
      <c r="I60" s="2" t="s">
        <v>556</v>
      </c>
      <c r="J60" s="2" t="s">
        <v>439</v>
      </c>
      <c r="K60">
        <v>72.599999999999994</v>
      </c>
      <c r="L60">
        <v>2.97</v>
      </c>
      <c r="M60">
        <v>0.44</v>
      </c>
      <c r="N60" t="s">
        <v>353</v>
      </c>
      <c r="O60">
        <v>0.42</v>
      </c>
      <c r="P60" t="s">
        <v>24</v>
      </c>
      <c r="Q60" t="s">
        <v>25</v>
      </c>
      <c r="R60">
        <v>2088</v>
      </c>
      <c r="S60">
        <v>0</v>
      </c>
      <c r="T60">
        <v>2</v>
      </c>
      <c r="U60">
        <v>1</v>
      </c>
      <c r="V60">
        <f t="shared" si="0"/>
        <v>0.44</v>
      </c>
    </row>
    <row r="61" spans="2:22" ht="16" x14ac:dyDescent="0.2">
      <c r="F61" t="s">
        <v>118</v>
      </c>
      <c r="G61" t="s">
        <v>659</v>
      </c>
      <c r="H61" t="s">
        <v>21</v>
      </c>
      <c r="I61" s="2" t="s">
        <v>557</v>
      </c>
      <c r="J61" s="2" t="s">
        <v>439</v>
      </c>
      <c r="K61">
        <v>75.5</v>
      </c>
      <c r="L61">
        <v>3.09</v>
      </c>
      <c r="M61">
        <v>0.43</v>
      </c>
      <c r="N61" t="s">
        <v>354</v>
      </c>
      <c r="O61">
        <v>0.43</v>
      </c>
      <c r="P61" t="s">
        <v>24</v>
      </c>
      <c r="Q61" t="s">
        <v>25</v>
      </c>
      <c r="R61">
        <v>2229</v>
      </c>
      <c r="S61">
        <v>0</v>
      </c>
      <c r="T61">
        <v>2</v>
      </c>
      <c r="U61">
        <v>1</v>
      </c>
      <c r="V61">
        <f t="shared" si="0"/>
        <v>0.43</v>
      </c>
    </row>
    <row r="62" spans="2:22" ht="16" x14ac:dyDescent="0.2">
      <c r="F62" t="s">
        <v>119</v>
      </c>
      <c r="G62" t="s">
        <v>659</v>
      </c>
      <c r="H62" t="s">
        <v>21</v>
      </c>
      <c r="I62" s="2" t="s">
        <v>558</v>
      </c>
      <c r="J62" s="2" t="s">
        <v>440</v>
      </c>
      <c r="K62">
        <v>102.7</v>
      </c>
      <c r="L62" t="s">
        <v>120</v>
      </c>
      <c r="M62">
        <v>0.45</v>
      </c>
      <c r="N62" t="s">
        <v>355</v>
      </c>
      <c r="O62" t="s">
        <v>24</v>
      </c>
      <c r="P62" t="s">
        <v>24</v>
      </c>
      <c r="Q62" t="s">
        <v>25</v>
      </c>
      <c r="R62">
        <v>1191.3499999999999</v>
      </c>
      <c r="S62">
        <v>3.4000000000000002E-2</v>
      </c>
      <c r="T62">
        <v>2</v>
      </c>
      <c r="U62">
        <v>1</v>
      </c>
      <c r="V62">
        <f t="shared" si="0"/>
        <v>0.45</v>
      </c>
    </row>
    <row r="63" spans="2:22" ht="16" x14ac:dyDescent="0.2">
      <c r="F63" t="s">
        <v>510</v>
      </c>
      <c r="G63" t="s">
        <v>659</v>
      </c>
      <c r="H63" t="s">
        <v>21</v>
      </c>
      <c r="I63" s="2" t="s">
        <v>559</v>
      </c>
      <c r="J63" s="2" t="s">
        <v>441</v>
      </c>
      <c r="K63">
        <v>95.6</v>
      </c>
      <c r="L63" t="s">
        <v>120</v>
      </c>
      <c r="M63">
        <v>0.41</v>
      </c>
      <c r="N63" t="s">
        <v>356</v>
      </c>
      <c r="O63" t="s">
        <v>24</v>
      </c>
      <c r="P63" t="s">
        <v>24</v>
      </c>
      <c r="Q63" t="s">
        <v>25</v>
      </c>
      <c r="R63">
        <v>2643.26</v>
      </c>
      <c r="S63">
        <v>0.02</v>
      </c>
      <c r="T63">
        <v>2</v>
      </c>
      <c r="U63">
        <v>1</v>
      </c>
      <c r="V63">
        <f t="shared" si="0"/>
        <v>0.41</v>
      </c>
    </row>
    <row r="64" spans="2:22" ht="32" x14ac:dyDescent="0.2">
      <c r="F64" t="s">
        <v>121</v>
      </c>
      <c r="G64" t="s">
        <v>659</v>
      </c>
      <c r="H64" t="s">
        <v>21</v>
      </c>
      <c r="I64" s="2" t="s">
        <v>560</v>
      </c>
      <c r="J64" s="2" t="s">
        <v>442</v>
      </c>
      <c r="K64">
        <v>97</v>
      </c>
      <c r="L64">
        <v>3.96</v>
      </c>
      <c r="M64">
        <v>0.1</v>
      </c>
      <c r="N64" t="s">
        <v>357</v>
      </c>
      <c r="O64">
        <v>0.1</v>
      </c>
      <c r="P64" t="s">
        <v>24</v>
      </c>
      <c r="Q64" t="s">
        <v>25</v>
      </c>
      <c r="R64">
        <v>1478</v>
      </c>
      <c r="S64">
        <v>4.4999999999999998E-2</v>
      </c>
      <c r="T64">
        <v>2</v>
      </c>
      <c r="U64">
        <v>1</v>
      </c>
      <c r="V64">
        <f t="shared" si="0"/>
        <v>0.1</v>
      </c>
    </row>
    <row r="65" spans="6:22" ht="32" x14ac:dyDescent="0.2">
      <c r="F65" t="s">
        <v>122</v>
      </c>
      <c r="G65" t="s">
        <v>659</v>
      </c>
      <c r="H65" t="s">
        <v>21</v>
      </c>
      <c r="I65" s="2" t="s">
        <v>561</v>
      </c>
      <c r="J65" s="2" t="s">
        <v>442</v>
      </c>
      <c r="K65">
        <v>101.6</v>
      </c>
      <c r="L65">
        <v>3.86</v>
      </c>
      <c r="M65">
        <v>9.6000000000000002E-2</v>
      </c>
      <c r="N65" t="s">
        <v>357</v>
      </c>
      <c r="O65">
        <v>9.6000000000000002E-2</v>
      </c>
      <c r="P65" t="s">
        <v>24</v>
      </c>
      <c r="Q65" t="s">
        <v>25</v>
      </c>
      <c r="R65">
        <v>1362</v>
      </c>
      <c r="S65">
        <v>4.2000000000000003E-2</v>
      </c>
      <c r="T65">
        <v>2</v>
      </c>
      <c r="U65">
        <v>1</v>
      </c>
      <c r="V65">
        <f t="shared" si="0"/>
        <v>9.6000000000000002E-2</v>
      </c>
    </row>
    <row r="66" spans="6:22" ht="16" x14ac:dyDescent="0.2">
      <c r="F66" t="s">
        <v>123</v>
      </c>
      <c r="G66" t="s">
        <v>659</v>
      </c>
      <c r="H66" t="s">
        <v>21</v>
      </c>
      <c r="I66" s="2" t="s">
        <v>562</v>
      </c>
      <c r="J66" s="2" t="s">
        <v>443</v>
      </c>
      <c r="K66">
        <v>111.9</v>
      </c>
      <c r="L66">
        <v>4.58</v>
      </c>
      <c r="M66">
        <v>6.4000000000000001E-2</v>
      </c>
      <c r="N66" t="s">
        <v>358</v>
      </c>
      <c r="O66">
        <v>6.4000000000000001E-2</v>
      </c>
      <c r="P66" t="s">
        <v>24</v>
      </c>
      <c r="Q66" t="s">
        <v>25</v>
      </c>
      <c r="R66">
        <v>1084</v>
      </c>
      <c r="S66">
        <v>8.9999999999999993E-3</v>
      </c>
      <c r="T66">
        <v>2</v>
      </c>
      <c r="U66">
        <v>1</v>
      </c>
      <c r="V66">
        <f t="shared" si="0"/>
        <v>6.4000000000000001E-2</v>
      </c>
    </row>
    <row r="67" spans="6:22" ht="16" x14ac:dyDescent="0.2">
      <c r="F67" t="s">
        <v>124</v>
      </c>
      <c r="G67" t="s">
        <v>659</v>
      </c>
      <c r="H67" t="s">
        <v>21</v>
      </c>
      <c r="I67" s="2" t="s">
        <v>563</v>
      </c>
      <c r="J67" s="2" t="s">
        <v>444</v>
      </c>
      <c r="K67">
        <v>106.7</v>
      </c>
      <c r="L67">
        <v>4.3600000000000003</v>
      </c>
      <c r="M67">
        <v>0.15</v>
      </c>
      <c r="N67" t="s">
        <v>359</v>
      </c>
      <c r="O67">
        <v>5.7000000000000002E-2</v>
      </c>
      <c r="P67" t="s">
        <v>24</v>
      </c>
      <c r="Q67" t="s">
        <v>25</v>
      </c>
      <c r="R67">
        <v>2346</v>
      </c>
      <c r="S67">
        <v>0</v>
      </c>
      <c r="T67">
        <v>2</v>
      </c>
      <c r="U67">
        <v>1</v>
      </c>
      <c r="V67">
        <f t="shared" si="0"/>
        <v>0.15</v>
      </c>
    </row>
    <row r="68" spans="6:22" ht="16" x14ac:dyDescent="0.2">
      <c r="F68" t="s">
        <v>125</v>
      </c>
      <c r="G68" t="s">
        <v>659</v>
      </c>
      <c r="H68" t="s">
        <v>21</v>
      </c>
      <c r="I68" s="2" t="s">
        <v>564</v>
      </c>
      <c r="J68" s="2" t="s">
        <v>444</v>
      </c>
      <c r="K68">
        <v>113.1</v>
      </c>
      <c r="L68">
        <v>4.63</v>
      </c>
      <c r="M68">
        <v>6.9000000000000006E-2</v>
      </c>
      <c r="N68" t="s">
        <v>126</v>
      </c>
      <c r="O68">
        <v>6.9000000000000006E-2</v>
      </c>
      <c r="P68" t="s">
        <v>24</v>
      </c>
      <c r="Q68" t="s">
        <v>25</v>
      </c>
      <c r="R68">
        <v>3027</v>
      </c>
      <c r="S68">
        <v>0</v>
      </c>
      <c r="T68">
        <v>2</v>
      </c>
      <c r="U68">
        <v>1</v>
      </c>
      <c r="V68">
        <f t="shared" si="0"/>
        <v>6.9000000000000006E-2</v>
      </c>
    </row>
    <row r="69" spans="6:22" ht="16" x14ac:dyDescent="0.2">
      <c r="F69" t="s">
        <v>127</v>
      </c>
      <c r="G69" t="s">
        <v>659</v>
      </c>
      <c r="H69" t="s">
        <v>21</v>
      </c>
      <c r="I69" s="2" t="s">
        <v>565</v>
      </c>
      <c r="J69" s="2" t="s">
        <v>444</v>
      </c>
      <c r="K69">
        <v>103.7</v>
      </c>
      <c r="L69">
        <v>4.24</v>
      </c>
      <c r="M69">
        <v>8.6999999999999994E-2</v>
      </c>
      <c r="N69" t="s">
        <v>360</v>
      </c>
      <c r="O69">
        <v>9.7000000000000003E-2</v>
      </c>
      <c r="P69" t="s">
        <v>24</v>
      </c>
      <c r="Q69" t="s">
        <v>25</v>
      </c>
      <c r="R69">
        <v>1809</v>
      </c>
      <c r="S69">
        <v>0</v>
      </c>
      <c r="T69">
        <v>2</v>
      </c>
      <c r="U69">
        <v>1</v>
      </c>
      <c r="V69">
        <f t="shared" si="0"/>
        <v>9.7000000000000003E-2</v>
      </c>
    </row>
    <row r="70" spans="6:22" ht="16" x14ac:dyDescent="0.2">
      <c r="F70" t="s">
        <v>128</v>
      </c>
      <c r="G70" t="s">
        <v>659</v>
      </c>
      <c r="H70" t="s">
        <v>21</v>
      </c>
      <c r="I70" s="2" t="s">
        <v>566</v>
      </c>
      <c r="J70" s="2" t="s">
        <v>445</v>
      </c>
      <c r="K70">
        <v>113.9</v>
      </c>
      <c r="L70">
        <v>1.18</v>
      </c>
      <c r="M70">
        <v>0.49</v>
      </c>
      <c r="N70" t="s">
        <v>129</v>
      </c>
      <c r="O70" t="s">
        <v>24</v>
      </c>
      <c r="P70" t="s">
        <v>24</v>
      </c>
      <c r="Q70" t="s">
        <v>25</v>
      </c>
      <c r="R70">
        <v>3804.85</v>
      </c>
      <c r="S70">
        <v>0</v>
      </c>
      <c r="T70">
        <v>2</v>
      </c>
      <c r="U70">
        <v>1</v>
      </c>
      <c r="V70">
        <f t="shared" si="0"/>
        <v>0.49</v>
      </c>
    </row>
    <row r="71" spans="6:22" ht="16" x14ac:dyDescent="0.2">
      <c r="F71" t="s">
        <v>130</v>
      </c>
      <c r="G71" t="s">
        <v>659</v>
      </c>
      <c r="H71" t="s">
        <v>21</v>
      </c>
      <c r="I71" s="2" t="s">
        <v>567</v>
      </c>
      <c r="J71" s="2" t="s">
        <v>446</v>
      </c>
      <c r="K71">
        <v>101.9</v>
      </c>
      <c r="L71">
        <v>4.16</v>
      </c>
      <c r="M71">
        <v>0.18</v>
      </c>
      <c r="N71" t="s">
        <v>361</v>
      </c>
      <c r="O71">
        <v>0.18</v>
      </c>
      <c r="P71" t="s">
        <v>24</v>
      </c>
      <c r="Q71" t="s">
        <v>25</v>
      </c>
      <c r="R71">
        <v>1536</v>
      </c>
      <c r="S71">
        <v>5.0000000000000001E-3</v>
      </c>
      <c r="T71">
        <v>2</v>
      </c>
      <c r="U71">
        <v>1</v>
      </c>
      <c r="V71">
        <f t="shared" si="0"/>
        <v>0.18</v>
      </c>
    </row>
    <row r="72" spans="6:22" ht="16" x14ac:dyDescent="0.2">
      <c r="F72" t="s">
        <v>131</v>
      </c>
      <c r="G72" t="s">
        <v>659</v>
      </c>
      <c r="H72" t="s">
        <v>21</v>
      </c>
      <c r="I72" s="2" t="s">
        <v>568</v>
      </c>
      <c r="J72" s="2" t="s">
        <v>447</v>
      </c>
      <c r="K72">
        <v>111.8</v>
      </c>
      <c r="L72">
        <v>4.57</v>
      </c>
      <c r="M72">
        <v>0.28000000000000003</v>
      </c>
      <c r="N72" t="s">
        <v>362</v>
      </c>
      <c r="O72">
        <v>0.28000000000000003</v>
      </c>
      <c r="P72" t="s">
        <v>24</v>
      </c>
      <c r="Q72" t="s">
        <v>25</v>
      </c>
      <c r="R72">
        <v>2631</v>
      </c>
      <c r="S72">
        <v>0</v>
      </c>
      <c r="T72">
        <v>2</v>
      </c>
      <c r="U72">
        <v>1</v>
      </c>
      <c r="V72">
        <f t="shared" si="0"/>
        <v>0.28000000000000003</v>
      </c>
    </row>
    <row r="73" spans="6:22" ht="16" x14ac:dyDescent="0.2">
      <c r="F73" t="s">
        <v>132</v>
      </c>
      <c r="G73" t="s">
        <v>659</v>
      </c>
      <c r="H73" t="s">
        <v>21</v>
      </c>
      <c r="I73" s="2" t="s">
        <v>569</v>
      </c>
      <c r="J73" s="2" t="s">
        <v>447</v>
      </c>
      <c r="K73">
        <v>116.9</v>
      </c>
      <c r="L73">
        <v>4.78</v>
      </c>
      <c r="M73">
        <v>0.33</v>
      </c>
      <c r="N73" t="s">
        <v>363</v>
      </c>
      <c r="O73">
        <v>0.33</v>
      </c>
      <c r="P73" t="s">
        <v>24</v>
      </c>
      <c r="Q73" t="s">
        <v>25</v>
      </c>
      <c r="R73">
        <v>3190</v>
      </c>
      <c r="S73">
        <v>0</v>
      </c>
      <c r="T73">
        <v>2</v>
      </c>
      <c r="U73">
        <v>1</v>
      </c>
      <c r="V73">
        <f t="shared" si="0"/>
        <v>0.33</v>
      </c>
    </row>
    <row r="74" spans="6:22" ht="16" x14ac:dyDescent="0.2">
      <c r="F74" t="s">
        <v>133</v>
      </c>
      <c r="G74" t="s">
        <v>659</v>
      </c>
      <c r="H74" t="s">
        <v>21</v>
      </c>
      <c r="I74" s="2" t="s">
        <v>570</v>
      </c>
      <c r="J74" s="2" t="s">
        <v>448</v>
      </c>
      <c r="K74">
        <v>113.6</v>
      </c>
      <c r="L74">
        <v>4.6500000000000004</v>
      </c>
      <c r="M74">
        <v>0.28999999999999998</v>
      </c>
      <c r="N74" t="s">
        <v>364</v>
      </c>
      <c r="O74">
        <v>0.28999999999999998</v>
      </c>
      <c r="P74" t="s">
        <v>24</v>
      </c>
      <c r="Q74" t="s">
        <v>25</v>
      </c>
      <c r="R74">
        <v>3143</v>
      </c>
      <c r="S74">
        <v>0</v>
      </c>
      <c r="T74">
        <v>2</v>
      </c>
      <c r="U74">
        <v>1</v>
      </c>
      <c r="V74">
        <f t="shared" ref="V74:V137" si="1">+IF(AND(O74&gt;=M74,O74&lt;&gt;"ND",M74&lt;&gt;"ND"),O74,IF(AND(O74&lt;M74,O74&lt;&gt;"ND",M74&lt;&gt;"ND"),M74,IF(O74="ND",M74,IF(M74="ND",O74,IF(AND(M74="ND",O74="ND"),"ND")))))</f>
        <v>0.28999999999999998</v>
      </c>
    </row>
    <row r="75" spans="6:22" ht="16" x14ac:dyDescent="0.2">
      <c r="F75" t="s">
        <v>134</v>
      </c>
      <c r="G75" t="s">
        <v>659</v>
      </c>
      <c r="H75" t="s">
        <v>21</v>
      </c>
      <c r="I75" s="2" t="s">
        <v>571</v>
      </c>
      <c r="J75" s="2" t="s">
        <v>449</v>
      </c>
      <c r="K75">
        <v>108.5</v>
      </c>
      <c r="L75">
        <v>4.4400000000000004</v>
      </c>
      <c r="M75">
        <v>0.25</v>
      </c>
      <c r="N75" t="s">
        <v>365</v>
      </c>
      <c r="O75">
        <v>0.25</v>
      </c>
      <c r="P75" t="s">
        <v>24</v>
      </c>
      <c r="Q75" t="s">
        <v>25</v>
      </c>
      <c r="R75">
        <v>2526</v>
      </c>
      <c r="S75">
        <v>0</v>
      </c>
      <c r="T75">
        <v>2</v>
      </c>
      <c r="U75">
        <v>1</v>
      </c>
      <c r="V75">
        <f t="shared" si="1"/>
        <v>0.25</v>
      </c>
    </row>
    <row r="76" spans="6:22" ht="16" x14ac:dyDescent="0.2">
      <c r="F76" t="s">
        <v>135</v>
      </c>
      <c r="G76" t="s">
        <v>659</v>
      </c>
      <c r="H76" t="s">
        <v>21</v>
      </c>
      <c r="I76" s="2" t="s">
        <v>572</v>
      </c>
      <c r="J76" s="2" t="s">
        <v>449</v>
      </c>
      <c r="K76">
        <v>113.4</v>
      </c>
      <c r="L76">
        <v>4.6399999999999997</v>
      </c>
      <c r="M76">
        <v>0.28999999999999998</v>
      </c>
      <c r="N76" t="s">
        <v>366</v>
      </c>
      <c r="O76">
        <v>0.28999999999999998</v>
      </c>
      <c r="P76" t="s">
        <v>24</v>
      </c>
      <c r="Q76" t="s">
        <v>25</v>
      </c>
      <c r="R76">
        <v>3085</v>
      </c>
      <c r="S76">
        <v>0</v>
      </c>
      <c r="T76">
        <v>2</v>
      </c>
      <c r="U76">
        <v>1</v>
      </c>
      <c r="V76">
        <f t="shared" si="1"/>
        <v>0.28999999999999998</v>
      </c>
    </row>
    <row r="77" spans="6:22" ht="16" x14ac:dyDescent="0.2">
      <c r="F77" t="s">
        <v>511</v>
      </c>
      <c r="G77" t="s">
        <v>659</v>
      </c>
      <c r="H77" t="s">
        <v>21</v>
      </c>
      <c r="I77" s="2" t="s">
        <v>573</v>
      </c>
      <c r="J77" s="2" t="s">
        <v>450</v>
      </c>
      <c r="K77">
        <v>109.9</v>
      </c>
      <c r="L77">
        <v>4.49</v>
      </c>
      <c r="M77">
        <v>0.26</v>
      </c>
      <c r="N77" t="s">
        <v>367</v>
      </c>
      <c r="O77">
        <v>0.26</v>
      </c>
      <c r="P77" t="s">
        <v>24</v>
      </c>
      <c r="Q77" t="s">
        <v>25</v>
      </c>
      <c r="R77">
        <v>2729</v>
      </c>
      <c r="S77">
        <v>0</v>
      </c>
      <c r="T77">
        <v>2</v>
      </c>
      <c r="U77">
        <v>1</v>
      </c>
      <c r="V77">
        <f t="shared" si="1"/>
        <v>0.26</v>
      </c>
    </row>
    <row r="78" spans="6:22" ht="16" x14ac:dyDescent="0.2">
      <c r="F78" t="s">
        <v>136</v>
      </c>
      <c r="G78" t="s">
        <v>659</v>
      </c>
      <c r="H78" t="s">
        <v>21</v>
      </c>
      <c r="I78" s="2" t="s">
        <v>574</v>
      </c>
      <c r="J78" s="2" t="s">
        <v>449</v>
      </c>
      <c r="K78">
        <v>109.3</v>
      </c>
      <c r="L78">
        <v>4.47</v>
      </c>
      <c r="M78">
        <v>0.26</v>
      </c>
      <c r="N78" t="s">
        <v>368</v>
      </c>
      <c r="O78">
        <v>0.26</v>
      </c>
      <c r="P78" t="s">
        <v>24</v>
      </c>
      <c r="Q78" t="s">
        <v>25</v>
      </c>
      <c r="R78">
        <v>2592</v>
      </c>
      <c r="S78">
        <v>0</v>
      </c>
      <c r="T78">
        <v>2</v>
      </c>
      <c r="U78">
        <v>1</v>
      </c>
      <c r="V78">
        <f t="shared" si="1"/>
        <v>0.26</v>
      </c>
    </row>
    <row r="79" spans="6:22" ht="16" x14ac:dyDescent="0.2">
      <c r="F79" t="s">
        <v>137</v>
      </c>
      <c r="G79" t="s">
        <v>659</v>
      </c>
      <c r="H79" t="s">
        <v>21</v>
      </c>
      <c r="I79" s="2" t="s">
        <v>575</v>
      </c>
      <c r="J79" s="2" t="s">
        <v>451</v>
      </c>
      <c r="K79">
        <v>126</v>
      </c>
      <c r="L79">
        <v>5.15</v>
      </c>
      <c r="M79">
        <v>0.3</v>
      </c>
      <c r="N79" t="s">
        <v>369</v>
      </c>
      <c r="O79">
        <v>0.3</v>
      </c>
      <c r="P79" t="s">
        <v>24</v>
      </c>
      <c r="Q79" t="s">
        <v>25</v>
      </c>
      <c r="R79">
        <v>2280</v>
      </c>
      <c r="S79">
        <v>0</v>
      </c>
      <c r="T79">
        <v>2</v>
      </c>
      <c r="U79">
        <v>1</v>
      </c>
      <c r="V79">
        <f t="shared" si="1"/>
        <v>0.3</v>
      </c>
    </row>
    <row r="80" spans="6:22" ht="32" x14ac:dyDescent="0.2">
      <c r="F80" t="s">
        <v>138</v>
      </c>
      <c r="G80" t="s">
        <v>659</v>
      </c>
      <c r="H80" t="s">
        <v>21</v>
      </c>
      <c r="I80" s="2" t="s">
        <v>576</v>
      </c>
      <c r="J80" s="2" t="s">
        <v>452</v>
      </c>
      <c r="K80">
        <v>108.4</v>
      </c>
      <c r="L80">
        <v>4.43</v>
      </c>
      <c r="M80">
        <v>0.1</v>
      </c>
      <c r="N80" t="s">
        <v>139</v>
      </c>
      <c r="O80">
        <v>0.1</v>
      </c>
      <c r="P80" t="s">
        <v>24</v>
      </c>
      <c r="Q80" t="s">
        <v>25</v>
      </c>
      <c r="R80">
        <v>2440</v>
      </c>
      <c r="S80">
        <v>0</v>
      </c>
      <c r="T80">
        <v>2</v>
      </c>
      <c r="U80">
        <v>1</v>
      </c>
      <c r="V80">
        <f t="shared" si="1"/>
        <v>0.1</v>
      </c>
    </row>
    <row r="81" spans="6:22" ht="16" x14ac:dyDescent="0.2">
      <c r="F81" t="s">
        <v>140</v>
      </c>
      <c r="G81" t="s">
        <v>659</v>
      </c>
      <c r="H81" t="s">
        <v>21</v>
      </c>
      <c r="I81" s="2" t="s">
        <v>577</v>
      </c>
      <c r="J81" s="2" t="s">
        <v>453</v>
      </c>
      <c r="K81">
        <v>90.3</v>
      </c>
      <c r="L81">
        <v>3.69</v>
      </c>
      <c r="M81">
        <v>0.27</v>
      </c>
      <c r="N81" t="s">
        <v>370</v>
      </c>
      <c r="O81">
        <v>0.27</v>
      </c>
      <c r="P81" t="s">
        <v>24</v>
      </c>
      <c r="Q81" t="s">
        <v>25</v>
      </c>
      <c r="R81">
        <v>1505</v>
      </c>
      <c r="S81">
        <v>0</v>
      </c>
      <c r="T81">
        <v>2</v>
      </c>
      <c r="U81">
        <v>1</v>
      </c>
      <c r="V81">
        <f t="shared" si="1"/>
        <v>0.27</v>
      </c>
    </row>
    <row r="82" spans="6:22" ht="32" x14ac:dyDescent="0.2">
      <c r="F82" t="s">
        <v>141</v>
      </c>
      <c r="G82" t="s">
        <v>659</v>
      </c>
      <c r="H82" t="s">
        <v>21</v>
      </c>
      <c r="I82" s="2" t="s">
        <v>578</v>
      </c>
      <c r="J82" s="2" t="s">
        <v>454</v>
      </c>
      <c r="K82">
        <v>101.6</v>
      </c>
      <c r="L82">
        <v>4.16</v>
      </c>
      <c r="M82">
        <v>8.3000000000000004E-2</v>
      </c>
      <c r="N82" t="s">
        <v>371</v>
      </c>
      <c r="O82">
        <v>8.3000000000000004E-2</v>
      </c>
      <c r="P82" t="s">
        <v>24</v>
      </c>
      <c r="Q82" t="s">
        <v>25</v>
      </c>
      <c r="R82">
        <v>1508</v>
      </c>
      <c r="S82">
        <v>0</v>
      </c>
      <c r="T82">
        <v>2</v>
      </c>
      <c r="U82">
        <v>1</v>
      </c>
      <c r="V82">
        <f t="shared" si="1"/>
        <v>8.3000000000000004E-2</v>
      </c>
    </row>
    <row r="83" spans="6:22" ht="32" x14ac:dyDescent="0.2">
      <c r="F83" t="s">
        <v>142</v>
      </c>
      <c r="G83" t="s">
        <v>659</v>
      </c>
      <c r="H83" t="s">
        <v>21</v>
      </c>
      <c r="I83" s="2" t="s">
        <v>579</v>
      </c>
      <c r="J83" s="2" t="s">
        <v>455</v>
      </c>
      <c r="K83">
        <v>97.87</v>
      </c>
      <c r="L83" t="s">
        <v>120</v>
      </c>
      <c r="M83">
        <v>0.15</v>
      </c>
      <c r="N83" t="s">
        <v>143</v>
      </c>
      <c r="O83" t="s">
        <v>24</v>
      </c>
      <c r="P83" t="s">
        <v>144</v>
      </c>
      <c r="Q83">
        <v>0.27800000000000002</v>
      </c>
      <c r="R83">
        <v>1622.91</v>
      </c>
      <c r="S83">
        <v>0</v>
      </c>
      <c r="T83">
        <v>1</v>
      </c>
      <c r="U83">
        <v>1</v>
      </c>
      <c r="V83">
        <f t="shared" si="1"/>
        <v>0.15</v>
      </c>
    </row>
    <row r="84" spans="6:22" ht="16" x14ac:dyDescent="0.2">
      <c r="F84" t="s">
        <v>145</v>
      </c>
      <c r="G84" t="s">
        <v>659</v>
      </c>
      <c r="H84" t="s">
        <v>21</v>
      </c>
      <c r="I84" s="2" t="s">
        <v>580</v>
      </c>
      <c r="J84" s="2" t="s">
        <v>456</v>
      </c>
      <c r="K84">
        <v>90.4</v>
      </c>
      <c r="L84">
        <v>3.7</v>
      </c>
      <c r="M84">
        <v>0.28999999999999998</v>
      </c>
      <c r="N84" t="s">
        <v>372</v>
      </c>
      <c r="O84">
        <v>0.28999999999999998</v>
      </c>
      <c r="P84" t="s">
        <v>24</v>
      </c>
      <c r="Q84" t="s">
        <v>25</v>
      </c>
      <c r="R84">
        <v>2138</v>
      </c>
      <c r="S84">
        <v>0</v>
      </c>
      <c r="T84">
        <v>2</v>
      </c>
      <c r="U84">
        <v>1</v>
      </c>
      <c r="V84">
        <f t="shared" si="1"/>
        <v>0.28999999999999998</v>
      </c>
    </row>
    <row r="85" spans="6:22" ht="32" x14ac:dyDescent="0.2">
      <c r="F85" t="s">
        <v>146</v>
      </c>
      <c r="G85" t="s">
        <v>659</v>
      </c>
      <c r="H85" t="s">
        <v>21</v>
      </c>
      <c r="I85" s="2" t="s">
        <v>581</v>
      </c>
      <c r="J85" s="2" t="s">
        <v>457</v>
      </c>
      <c r="K85">
        <v>107.5</v>
      </c>
      <c r="L85">
        <v>4.4000000000000004</v>
      </c>
      <c r="M85">
        <v>0.37</v>
      </c>
      <c r="N85" t="s">
        <v>147</v>
      </c>
      <c r="O85">
        <v>0.37</v>
      </c>
      <c r="P85" t="s">
        <v>24</v>
      </c>
      <c r="Q85" t="s">
        <v>25</v>
      </c>
      <c r="R85">
        <v>3607</v>
      </c>
      <c r="S85">
        <v>0</v>
      </c>
      <c r="T85">
        <v>2</v>
      </c>
      <c r="U85">
        <v>1</v>
      </c>
      <c r="V85">
        <f t="shared" si="1"/>
        <v>0.37</v>
      </c>
    </row>
    <row r="86" spans="6:22" ht="32" x14ac:dyDescent="0.2">
      <c r="F86" t="s">
        <v>148</v>
      </c>
      <c r="G86" t="s">
        <v>659</v>
      </c>
      <c r="H86" t="s">
        <v>21</v>
      </c>
      <c r="I86" s="2" t="s">
        <v>582</v>
      </c>
      <c r="J86" s="2" t="s">
        <v>458</v>
      </c>
      <c r="K86">
        <v>105.7</v>
      </c>
      <c r="L86">
        <v>4.32</v>
      </c>
      <c r="M86">
        <v>0.32</v>
      </c>
      <c r="N86" t="s">
        <v>149</v>
      </c>
      <c r="O86">
        <v>0.32</v>
      </c>
      <c r="P86" t="s">
        <v>24</v>
      </c>
      <c r="Q86" t="s">
        <v>25</v>
      </c>
      <c r="R86">
        <v>3245</v>
      </c>
      <c r="S86">
        <v>0</v>
      </c>
      <c r="T86">
        <v>2</v>
      </c>
      <c r="U86">
        <v>1</v>
      </c>
      <c r="V86">
        <f t="shared" si="1"/>
        <v>0.32</v>
      </c>
    </row>
    <row r="87" spans="6:22" ht="32" x14ac:dyDescent="0.2">
      <c r="F87" t="s">
        <v>150</v>
      </c>
      <c r="G87" t="s">
        <v>659</v>
      </c>
      <c r="H87" t="s">
        <v>21</v>
      </c>
      <c r="I87" s="2" t="s">
        <v>583</v>
      </c>
      <c r="J87" s="2" t="s">
        <v>459</v>
      </c>
      <c r="K87">
        <v>103.71</v>
      </c>
      <c r="L87">
        <v>4.24</v>
      </c>
      <c r="M87">
        <v>8.1000000000000003E-2</v>
      </c>
      <c r="N87" t="s">
        <v>373</v>
      </c>
      <c r="O87">
        <v>8.1000000000000003E-2</v>
      </c>
      <c r="P87" t="s">
        <v>24</v>
      </c>
      <c r="Q87" t="s">
        <v>25</v>
      </c>
      <c r="R87">
        <v>1805</v>
      </c>
      <c r="S87">
        <v>0</v>
      </c>
      <c r="T87">
        <v>2</v>
      </c>
      <c r="U87">
        <v>1</v>
      </c>
      <c r="V87">
        <f t="shared" si="1"/>
        <v>8.1000000000000003E-2</v>
      </c>
    </row>
    <row r="88" spans="6:22" ht="16" x14ac:dyDescent="0.2">
      <c r="F88" t="s">
        <v>512</v>
      </c>
      <c r="G88" t="s">
        <v>659</v>
      </c>
      <c r="H88" t="s">
        <v>21</v>
      </c>
      <c r="I88" s="2" t="s">
        <v>584</v>
      </c>
      <c r="J88" s="2" t="s">
        <v>460</v>
      </c>
      <c r="K88">
        <v>105.72</v>
      </c>
      <c r="L88">
        <v>4.4800000000000004</v>
      </c>
      <c r="M88">
        <v>0.27</v>
      </c>
      <c r="N88" t="s">
        <v>374</v>
      </c>
      <c r="O88">
        <v>0.23</v>
      </c>
      <c r="P88" t="s">
        <v>24</v>
      </c>
      <c r="Q88" t="s">
        <v>25</v>
      </c>
      <c r="R88">
        <v>1953.7</v>
      </c>
      <c r="S88">
        <v>0</v>
      </c>
      <c r="T88">
        <v>2</v>
      </c>
      <c r="U88">
        <v>1</v>
      </c>
      <c r="V88">
        <f t="shared" si="1"/>
        <v>0.27</v>
      </c>
    </row>
    <row r="89" spans="6:22" ht="32" x14ac:dyDescent="0.2">
      <c r="F89" t="s">
        <v>151</v>
      </c>
      <c r="G89" t="s">
        <v>659</v>
      </c>
      <c r="H89" t="s">
        <v>21</v>
      </c>
      <c r="I89" s="2" t="s">
        <v>585</v>
      </c>
      <c r="J89" s="2" t="s">
        <v>461</v>
      </c>
      <c r="K89">
        <v>99.1</v>
      </c>
      <c r="L89">
        <v>4.05</v>
      </c>
      <c r="M89">
        <v>7.9000000000000001E-2</v>
      </c>
      <c r="N89" t="s">
        <v>375</v>
      </c>
      <c r="O89">
        <v>7.9000000000000001E-2</v>
      </c>
      <c r="P89" t="s">
        <v>24</v>
      </c>
      <c r="Q89" t="s">
        <v>25</v>
      </c>
      <c r="R89">
        <v>2265</v>
      </c>
      <c r="S89">
        <v>0</v>
      </c>
      <c r="T89">
        <v>2</v>
      </c>
      <c r="U89">
        <v>1</v>
      </c>
      <c r="V89">
        <f t="shared" si="1"/>
        <v>7.9000000000000001E-2</v>
      </c>
    </row>
    <row r="90" spans="6:22" ht="32" x14ac:dyDescent="0.2">
      <c r="F90" t="s">
        <v>152</v>
      </c>
      <c r="G90" t="s">
        <v>659</v>
      </c>
      <c r="H90" t="s">
        <v>21</v>
      </c>
      <c r="I90" s="2" t="s">
        <v>586</v>
      </c>
      <c r="J90" s="2" t="s">
        <v>462</v>
      </c>
      <c r="K90">
        <v>88.4</v>
      </c>
      <c r="L90">
        <v>3.69</v>
      </c>
      <c r="M90">
        <v>0.14000000000000001</v>
      </c>
      <c r="N90" t="s">
        <v>376</v>
      </c>
      <c r="O90" t="s">
        <v>24</v>
      </c>
      <c r="P90" t="s">
        <v>24</v>
      </c>
      <c r="Q90" t="s">
        <v>25</v>
      </c>
      <c r="R90">
        <v>1765.4</v>
      </c>
      <c r="S90">
        <v>0</v>
      </c>
      <c r="T90">
        <v>2</v>
      </c>
      <c r="U90">
        <v>1</v>
      </c>
      <c r="V90">
        <f t="shared" si="1"/>
        <v>0.14000000000000001</v>
      </c>
    </row>
    <row r="91" spans="6:22" ht="32" x14ac:dyDescent="0.2">
      <c r="F91" t="s">
        <v>153</v>
      </c>
      <c r="G91" t="s">
        <v>659</v>
      </c>
      <c r="H91" t="s">
        <v>21</v>
      </c>
      <c r="I91" s="2" t="s">
        <v>587</v>
      </c>
      <c r="J91" s="2" t="s">
        <v>463</v>
      </c>
      <c r="K91">
        <v>81.8</v>
      </c>
      <c r="L91">
        <v>3.35</v>
      </c>
      <c r="M91">
        <v>0.33</v>
      </c>
      <c r="N91" t="s">
        <v>377</v>
      </c>
      <c r="O91">
        <v>0.33</v>
      </c>
      <c r="P91" t="s">
        <v>24</v>
      </c>
      <c r="Q91" t="s">
        <v>25</v>
      </c>
      <c r="R91">
        <v>1888</v>
      </c>
      <c r="S91">
        <v>0</v>
      </c>
      <c r="T91">
        <v>2</v>
      </c>
      <c r="U91">
        <v>1</v>
      </c>
      <c r="V91">
        <f t="shared" si="1"/>
        <v>0.33</v>
      </c>
    </row>
    <row r="92" spans="6:22" ht="32" x14ac:dyDescent="0.2">
      <c r="F92" t="s">
        <v>154</v>
      </c>
      <c r="G92" t="s">
        <v>659</v>
      </c>
      <c r="H92" t="s">
        <v>21</v>
      </c>
      <c r="I92" s="2" t="s">
        <v>588</v>
      </c>
      <c r="J92" s="2" t="s">
        <v>464</v>
      </c>
      <c r="K92">
        <v>86.28</v>
      </c>
      <c r="L92">
        <v>3.58</v>
      </c>
      <c r="M92">
        <v>0.38800000000000001</v>
      </c>
      <c r="N92" t="s">
        <v>378</v>
      </c>
      <c r="O92">
        <v>0.38800000000000001</v>
      </c>
      <c r="P92" t="s">
        <v>24</v>
      </c>
      <c r="Q92" t="s">
        <v>25</v>
      </c>
      <c r="R92">
        <v>1387</v>
      </c>
      <c r="S92">
        <v>0</v>
      </c>
      <c r="T92">
        <v>2</v>
      </c>
      <c r="U92">
        <v>1</v>
      </c>
      <c r="V92">
        <f t="shared" si="1"/>
        <v>0.38800000000000001</v>
      </c>
    </row>
    <row r="93" spans="6:22" ht="32" x14ac:dyDescent="0.2">
      <c r="F93" t="s">
        <v>155</v>
      </c>
      <c r="G93" t="s">
        <v>659</v>
      </c>
      <c r="H93" t="s">
        <v>21</v>
      </c>
      <c r="I93" s="2" t="s">
        <v>589</v>
      </c>
      <c r="J93" s="2" t="s">
        <v>465</v>
      </c>
      <c r="K93">
        <v>87.21</v>
      </c>
      <c r="L93">
        <v>3.62</v>
      </c>
      <c r="M93">
        <v>0.35699999999999998</v>
      </c>
      <c r="N93" t="s">
        <v>379</v>
      </c>
      <c r="O93">
        <v>0.35699999999999998</v>
      </c>
      <c r="P93" t="s">
        <v>24</v>
      </c>
      <c r="Q93" t="s">
        <v>25</v>
      </c>
      <c r="R93">
        <v>1397</v>
      </c>
      <c r="S93">
        <v>0</v>
      </c>
      <c r="T93">
        <v>2</v>
      </c>
      <c r="U93">
        <v>1</v>
      </c>
      <c r="V93">
        <f t="shared" si="1"/>
        <v>0.35699999999999998</v>
      </c>
    </row>
    <row r="94" spans="6:22" ht="16" x14ac:dyDescent="0.2">
      <c r="F94" t="s">
        <v>156</v>
      </c>
      <c r="G94" t="s">
        <v>659</v>
      </c>
      <c r="H94" t="s">
        <v>21</v>
      </c>
      <c r="I94" s="2" t="s">
        <v>590</v>
      </c>
      <c r="J94" s="2" t="s">
        <v>466</v>
      </c>
      <c r="K94">
        <v>108.67</v>
      </c>
      <c r="L94">
        <v>4.54</v>
      </c>
      <c r="M94">
        <v>0.31900000000000001</v>
      </c>
      <c r="N94" t="s">
        <v>380</v>
      </c>
      <c r="O94">
        <v>0.34499999999999997</v>
      </c>
      <c r="P94" t="s">
        <v>24</v>
      </c>
      <c r="Q94" t="s">
        <v>25</v>
      </c>
      <c r="R94">
        <v>604.70000000000005</v>
      </c>
      <c r="S94">
        <v>0</v>
      </c>
      <c r="T94">
        <v>2</v>
      </c>
      <c r="U94">
        <v>1</v>
      </c>
      <c r="V94">
        <f t="shared" si="1"/>
        <v>0.34499999999999997</v>
      </c>
    </row>
    <row r="95" spans="6:22" ht="16" x14ac:dyDescent="0.2">
      <c r="F95" t="s">
        <v>157</v>
      </c>
      <c r="G95" t="s">
        <v>659</v>
      </c>
      <c r="H95" t="s">
        <v>21</v>
      </c>
      <c r="I95" s="2" t="s">
        <v>591</v>
      </c>
      <c r="J95" s="2" t="s">
        <v>467</v>
      </c>
      <c r="K95">
        <v>103.51</v>
      </c>
      <c r="L95">
        <v>4.3</v>
      </c>
      <c r="M95">
        <v>0.42299999999999999</v>
      </c>
      <c r="N95" t="s">
        <v>381</v>
      </c>
      <c r="O95">
        <v>0.42299999999999999</v>
      </c>
      <c r="P95" t="s">
        <v>24</v>
      </c>
      <c r="Q95" t="s">
        <v>25</v>
      </c>
      <c r="R95">
        <v>2140</v>
      </c>
      <c r="S95">
        <v>0</v>
      </c>
      <c r="T95">
        <v>2</v>
      </c>
      <c r="U95">
        <v>1</v>
      </c>
      <c r="V95">
        <f t="shared" si="1"/>
        <v>0.42299999999999999</v>
      </c>
    </row>
    <row r="96" spans="6:22" ht="32" x14ac:dyDescent="0.2">
      <c r="F96" t="s">
        <v>513</v>
      </c>
      <c r="G96" t="s">
        <v>659</v>
      </c>
      <c r="H96" t="s">
        <v>21</v>
      </c>
      <c r="I96" s="2" t="s">
        <v>592</v>
      </c>
      <c r="J96" s="2" t="s">
        <v>468</v>
      </c>
      <c r="K96">
        <v>97.87</v>
      </c>
      <c r="M96">
        <v>0.15</v>
      </c>
      <c r="N96" t="s">
        <v>143</v>
      </c>
      <c r="P96" t="s">
        <v>144</v>
      </c>
      <c r="Q96" t="s">
        <v>24</v>
      </c>
      <c r="R96">
        <v>1444.47</v>
      </c>
      <c r="S96">
        <v>0</v>
      </c>
      <c r="T96">
        <v>2</v>
      </c>
      <c r="U96">
        <v>1</v>
      </c>
      <c r="V96">
        <f t="shared" si="1"/>
        <v>0.15</v>
      </c>
    </row>
    <row r="97" spans="6:22" ht="32" x14ac:dyDescent="0.2">
      <c r="F97" t="s">
        <v>158</v>
      </c>
      <c r="G97" t="s">
        <v>659</v>
      </c>
      <c r="H97" t="s">
        <v>21</v>
      </c>
      <c r="I97" s="2" t="s">
        <v>593</v>
      </c>
      <c r="J97" s="2" t="s">
        <v>469</v>
      </c>
      <c r="K97">
        <v>88.27</v>
      </c>
      <c r="L97">
        <v>3.6179999999999999</v>
      </c>
      <c r="M97">
        <v>0.32100000000000001</v>
      </c>
      <c r="N97" t="s">
        <v>159</v>
      </c>
      <c r="O97">
        <v>0.32</v>
      </c>
      <c r="P97" t="s">
        <v>24</v>
      </c>
      <c r="Q97" t="s">
        <v>25</v>
      </c>
      <c r="R97">
        <v>1291.1199999999999</v>
      </c>
      <c r="S97">
        <v>0</v>
      </c>
      <c r="T97">
        <v>2</v>
      </c>
      <c r="U97">
        <v>1</v>
      </c>
      <c r="V97">
        <f t="shared" si="1"/>
        <v>0.32100000000000001</v>
      </c>
    </row>
    <row r="98" spans="6:22" ht="32" x14ac:dyDescent="0.2">
      <c r="F98" t="s">
        <v>514</v>
      </c>
      <c r="G98" t="s">
        <v>659</v>
      </c>
      <c r="H98" t="s">
        <v>21</v>
      </c>
      <c r="I98" s="2" t="s">
        <v>594</v>
      </c>
      <c r="J98" s="2" t="s">
        <v>470</v>
      </c>
      <c r="K98">
        <v>88.93</v>
      </c>
      <c r="L98">
        <v>3.64</v>
      </c>
      <c r="M98">
        <v>0.25</v>
      </c>
      <c r="N98" t="s">
        <v>160</v>
      </c>
      <c r="O98">
        <v>0.25</v>
      </c>
      <c r="P98" t="s">
        <v>25</v>
      </c>
      <c r="Q98" t="s">
        <v>25</v>
      </c>
      <c r="R98">
        <v>746</v>
      </c>
      <c r="S98">
        <v>0</v>
      </c>
      <c r="T98">
        <v>2</v>
      </c>
      <c r="U98">
        <v>1</v>
      </c>
      <c r="V98">
        <f t="shared" si="1"/>
        <v>0.25</v>
      </c>
    </row>
    <row r="99" spans="6:22" ht="32" x14ac:dyDescent="0.2">
      <c r="F99" t="s">
        <v>515</v>
      </c>
      <c r="G99" t="s">
        <v>659</v>
      </c>
      <c r="H99" t="s">
        <v>21</v>
      </c>
      <c r="I99" s="2" t="s">
        <v>595</v>
      </c>
      <c r="J99" s="2" t="s">
        <v>470</v>
      </c>
      <c r="K99">
        <v>84.43</v>
      </c>
      <c r="L99">
        <v>3.45</v>
      </c>
      <c r="M99">
        <v>0.26</v>
      </c>
      <c r="N99" t="s">
        <v>161</v>
      </c>
      <c r="O99">
        <v>0.26</v>
      </c>
      <c r="P99" t="s">
        <v>25</v>
      </c>
      <c r="Q99" t="s">
        <v>25</v>
      </c>
      <c r="R99">
        <v>980</v>
      </c>
      <c r="S99">
        <v>0</v>
      </c>
      <c r="T99">
        <v>2</v>
      </c>
      <c r="U99">
        <v>1</v>
      </c>
      <c r="V99">
        <f t="shared" si="1"/>
        <v>0.26</v>
      </c>
    </row>
    <row r="100" spans="6:22" ht="32" x14ac:dyDescent="0.2">
      <c r="F100" t="s">
        <v>516</v>
      </c>
      <c r="G100" t="s">
        <v>659</v>
      </c>
      <c r="H100" t="s">
        <v>21</v>
      </c>
      <c r="I100" s="2" t="s">
        <v>596</v>
      </c>
      <c r="J100" s="2" t="s">
        <v>471</v>
      </c>
      <c r="K100">
        <v>103.52</v>
      </c>
      <c r="L100">
        <v>4.29</v>
      </c>
      <c r="M100">
        <v>0.22</v>
      </c>
      <c r="N100" t="s">
        <v>388</v>
      </c>
      <c r="O100">
        <v>0.22</v>
      </c>
      <c r="P100" t="s">
        <v>25</v>
      </c>
      <c r="Q100" t="s">
        <v>25</v>
      </c>
      <c r="R100">
        <v>2481</v>
      </c>
      <c r="S100">
        <v>0</v>
      </c>
      <c r="T100">
        <v>2</v>
      </c>
      <c r="U100">
        <v>1</v>
      </c>
      <c r="V100">
        <f t="shared" si="1"/>
        <v>0.22</v>
      </c>
    </row>
    <row r="101" spans="6:22" ht="32" x14ac:dyDescent="0.2">
      <c r="F101" t="s">
        <v>162</v>
      </c>
      <c r="G101" t="s">
        <v>659</v>
      </c>
      <c r="H101" t="s">
        <v>21</v>
      </c>
      <c r="I101" s="2" t="s">
        <v>597</v>
      </c>
      <c r="J101" s="2" t="s">
        <v>472</v>
      </c>
      <c r="K101">
        <v>122.1</v>
      </c>
      <c r="L101">
        <v>5.12</v>
      </c>
      <c r="M101">
        <v>0.155</v>
      </c>
      <c r="N101">
        <v>-16.899999999999999</v>
      </c>
      <c r="O101">
        <v>0.155</v>
      </c>
      <c r="P101" t="s">
        <v>25</v>
      </c>
      <c r="Q101" t="s">
        <v>25</v>
      </c>
      <c r="R101">
        <v>148</v>
      </c>
      <c r="S101">
        <v>0</v>
      </c>
      <c r="T101">
        <v>2</v>
      </c>
      <c r="U101">
        <v>1</v>
      </c>
      <c r="V101">
        <f t="shared" si="1"/>
        <v>0.155</v>
      </c>
    </row>
    <row r="102" spans="6:22" ht="16" x14ac:dyDescent="0.2">
      <c r="F102" t="s">
        <v>163</v>
      </c>
      <c r="G102" t="s">
        <v>659</v>
      </c>
      <c r="H102" t="s">
        <v>21</v>
      </c>
      <c r="I102" s="2" t="s">
        <v>598</v>
      </c>
      <c r="J102" s="2" t="s">
        <v>164</v>
      </c>
      <c r="K102">
        <v>52.58</v>
      </c>
      <c r="L102">
        <v>2.16</v>
      </c>
      <c r="M102">
        <v>6.2E-2</v>
      </c>
      <c r="N102">
        <f>-83 - 87.6</f>
        <v>-170.6</v>
      </c>
      <c r="O102">
        <v>7.6999999999999999E-2</v>
      </c>
      <c r="P102" t="s">
        <v>50</v>
      </c>
      <c r="Q102" t="s">
        <v>24</v>
      </c>
      <c r="R102">
        <v>1830.6</v>
      </c>
      <c r="S102">
        <v>0</v>
      </c>
      <c r="T102">
        <v>1</v>
      </c>
      <c r="U102">
        <v>1</v>
      </c>
      <c r="V102">
        <f t="shared" si="1"/>
        <v>7.6999999999999999E-2</v>
      </c>
    </row>
    <row r="103" spans="6:22" ht="16" x14ac:dyDescent="0.2">
      <c r="F103" t="s">
        <v>165</v>
      </c>
      <c r="G103" t="s">
        <v>659</v>
      </c>
      <c r="H103" t="s">
        <v>21</v>
      </c>
      <c r="I103" s="2" t="s">
        <v>599</v>
      </c>
      <c r="J103" s="2" t="s">
        <v>473</v>
      </c>
      <c r="K103">
        <v>108.62</v>
      </c>
      <c r="L103">
        <v>4.47</v>
      </c>
      <c r="M103">
        <v>0.26</v>
      </c>
      <c r="N103" t="s">
        <v>387</v>
      </c>
      <c r="O103">
        <v>0.26</v>
      </c>
      <c r="P103" t="s">
        <v>25</v>
      </c>
      <c r="Q103" t="s">
        <v>25</v>
      </c>
      <c r="R103">
        <v>291</v>
      </c>
      <c r="S103">
        <v>0</v>
      </c>
      <c r="T103">
        <v>2</v>
      </c>
      <c r="U103">
        <v>1</v>
      </c>
      <c r="V103">
        <f t="shared" si="1"/>
        <v>0.26</v>
      </c>
    </row>
    <row r="104" spans="6:22" ht="32" x14ac:dyDescent="0.2">
      <c r="F104" t="s">
        <v>166</v>
      </c>
      <c r="G104" t="s">
        <v>659</v>
      </c>
      <c r="H104" t="s">
        <v>21</v>
      </c>
      <c r="I104" s="2" t="s">
        <v>600</v>
      </c>
      <c r="J104" s="2" t="s">
        <v>474</v>
      </c>
      <c r="K104" t="s">
        <v>167</v>
      </c>
      <c r="L104">
        <v>3.64</v>
      </c>
      <c r="M104">
        <v>0.16</v>
      </c>
      <c r="N104" t="s">
        <v>386</v>
      </c>
      <c r="O104">
        <v>0.16</v>
      </c>
      <c r="P104" t="s">
        <v>25</v>
      </c>
      <c r="Q104" t="s">
        <v>25</v>
      </c>
      <c r="R104">
        <v>1399</v>
      </c>
      <c r="S104">
        <v>0</v>
      </c>
      <c r="T104">
        <v>2</v>
      </c>
      <c r="U104">
        <v>1</v>
      </c>
      <c r="V104">
        <f t="shared" si="1"/>
        <v>0.16</v>
      </c>
    </row>
    <row r="105" spans="6:22" ht="16" x14ac:dyDescent="0.2">
      <c r="F105" t="s">
        <v>168</v>
      </c>
      <c r="G105" t="s">
        <v>659</v>
      </c>
      <c r="H105" t="s">
        <v>21</v>
      </c>
      <c r="I105" s="2" t="s">
        <v>601</v>
      </c>
      <c r="J105" s="2" t="s">
        <v>169</v>
      </c>
      <c r="K105">
        <v>117.48</v>
      </c>
      <c r="L105">
        <v>4.9180000000000001</v>
      </c>
      <c r="M105">
        <v>0.28999999999999998</v>
      </c>
      <c r="N105" t="s">
        <v>382</v>
      </c>
      <c r="O105">
        <v>0.28999999999999998</v>
      </c>
      <c r="P105" t="s">
        <v>25</v>
      </c>
      <c r="Q105" t="s">
        <v>25</v>
      </c>
      <c r="R105">
        <v>293</v>
      </c>
      <c r="S105">
        <v>0</v>
      </c>
      <c r="T105">
        <v>2</v>
      </c>
      <c r="U105">
        <v>1</v>
      </c>
      <c r="V105">
        <f t="shared" si="1"/>
        <v>0.28999999999999998</v>
      </c>
    </row>
    <row r="106" spans="6:22" ht="16" x14ac:dyDescent="0.2">
      <c r="F106" t="s">
        <v>171</v>
      </c>
      <c r="G106" t="s">
        <v>660</v>
      </c>
      <c r="H106" t="s">
        <v>170</v>
      </c>
      <c r="I106" s="2" t="s">
        <v>172</v>
      </c>
      <c r="J106" s="2" t="s">
        <v>411</v>
      </c>
      <c r="K106">
        <v>52</v>
      </c>
      <c r="L106">
        <v>2.13</v>
      </c>
      <c r="M106">
        <v>6.0999999999999999E-2</v>
      </c>
      <c r="N106" t="s">
        <v>173</v>
      </c>
      <c r="O106">
        <v>0.3</v>
      </c>
      <c r="P106">
        <v>648</v>
      </c>
      <c r="Q106">
        <v>0.307</v>
      </c>
      <c r="R106">
        <v>675</v>
      </c>
      <c r="S106">
        <v>0</v>
      </c>
      <c r="T106">
        <v>1</v>
      </c>
      <c r="U106" t="s">
        <v>686</v>
      </c>
      <c r="V106">
        <f t="shared" si="1"/>
        <v>0.3</v>
      </c>
    </row>
    <row r="107" spans="6:22" ht="16" x14ac:dyDescent="0.2">
      <c r="F107" t="s">
        <v>517</v>
      </c>
      <c r="G107" t="s">
        <v>660</v>
      </c>
      <c r="H107" t="s">
        <v>170</v>
      </c>
      <c r="I107" s="2" t="s">
        <v>174</v>
      </c>
      <c r="J107" s="2" t="s">
        <v>412</v>
      </c>
      <c r="K107">
        <v>84</v>
      </c>
      <c r="L107">
        <v>3.44</v>
      </c>
      <c r="M107">
        <v>4.8000000000000001E-2</v>
      </c>
      <c r="N107" t="s">
        <v>175</v>
      </c>
      <c r="O107">
        <v>0.48</v>
      </c>
      <c r="P107">
        <v>750</v>
      </c>
      <c r="Q107">
        <v>0.28199999999999997</v>
      </c>
      <c r="R107">
        <v>4470</v>
      </c>
      <c r="S107">
        <v>0</v>
      </c>
      <c r="T107">
        <v>1</v>
      </c>
      <c r="U107" t="s">
        <v>686</v>
      </c>
      <c r="V107">
        <f t="shared" si="1"/>
        <v>0.48</v>
      </c>
    </row>
    <row r="108" spans="6:22" ht="16" x14ac:dyDescent="0.2">
      <c r="F108" t="s">
        <v>518</v>
      </c>
      <c r="G108" t="s">
        <v>660</v>
      </c>
      <c r="H108" t="s">
        <v>170</v>
      </c>
      <c r="I108" s="2" t="s">
        <v>176</v>
      </c>
      <c r="J108" s="2" t="s">
        <v>177</v>
      </c>
      <c r="K108">
        <v>114</v>
      </c>
      <c r="L108">
        <v>4.66</v>
      </c>
      <c r="M108">
        <v>5.8000000000000003E-2</v>
      </c>
      <c r="N108" t="s">
        <v>67</v>
      </c>
      <c r="O108">
        <v>0.47</v>
      </c>
      <c r="P108">
        <v>405</v>
      </c>
      <c r="Q108">
        <v>0.28899999999999998</v>
      </c>
      <c r="R108">
        <v>4</v>
      </c>
      <c r="S108">
        <v>0</v>
      </c>
      <c r="T108">
        <v>1</v>
      </c>
      <c r="U108" t="s">
        <v>686</v>
      </c>
      <c r="V108">
        <f t="shared" si="1"/>
        <v>0.47</v>
      </c>
    </row>
    <row r="109" spans="6:22" ht="16" x14ac:dyDescent="0.2">
      <c r="F109" t="s">
        <v>602</v>
      </c>
      <c r="G109" t="s">
        <v>660</v>
      </c>
      <c r="H109" t="s">
        <v>170</v>
      </c>
      <c r="I109" s="2" t="s">
        <v>178</v>
      </c>
      <c r="J109" s="2" t="s">
        <v>179</v>
      </c>
      <c r="K109">
        <v>114</v>
      </c>
      <c r="L109">
        <v>4.66</v>
      </c>
      <c r="M109">
        <v>6.0999999999999999E-2</v>
      </c>
      <c r="N109" t="s">
        <v>180</v>
      </c>
      <c r="O109">
        <v>0.28000000000000003</v>
      </c>
      <c r="P109">
        <v>368</v>
      </c>
      <c r="Q109">
        <v>0.30299999999999999</v>
      </c>
      <c r="R109">
        <v>7</v>
      </c>
      <c r="S109">
        <v>0</v>
      </c>
      <c r="T109">
        <v>2</v>
      </c>
      <c r="U109" t="s">
        <v>686</v>
      </c>
      <c r="V109">
        <f t="shared" si="1"/>
        <v>0.28000000000000003</v>
      </c>
    </row>
    <row r="110" spans="6:22" ht="16" x14ac:dyDescent="0.2">
      <c r="F110" t="s">
        <v>181</v>
      </c>
      <c r="G110" t="s">
        <v>660</v>
      </c>
      <c r="H110" t="s">
        <v>170</v>
      </c>
      <c r="I110" s="2" t="s">
        <v>603</v>
      </c>
      <c r="J110" s="2" t="s">
        <v>475</v>
      </c>
      <c r="K110">
        <v>96.7</v>
      </c>
      <c r="L110">
        <v>4.03</v>
      </c>
      <c r="M110">
        <v>6.5000000000000002E-2</v>
      </c>
      <c r="N110" t="s">
        <v>383</v>
      </c>
      <c r="O110">
        <v>0.28899999999999998</v>
      </c>
      <c r="P110" t="s">
        <v>24</v>
      </c>
      <c r="Q110">
        <v>0.32400000000000001</v>
      </c>
      <c r="R110">
        <v>93</v>
      </c>
      <c r="S110">
        <v>0</v>
      </c>
      <c r="T110">
        <v>1</v>
      </c>
      <c r="U110" t="s">
        <v>686</v>
      </c>
      <c r="V110">
        <f t="shared" si="1"/>
        <v>0.28899999999999998</v>
      </c>
    </row>
    <row r="111" spans="6:22" ht="16" x14ac:dyDescent="0.2">
      <c r="F111" t="s">
        <v>182</v>
      </c>
      <c r="G111" t="s">
        <v>660</v>
      </c>
      <c r="H111" t="s">
        <v>170</v>
      </c>
      <c r="I111" s="2" t="s">
        <v>604</v>
      </c>
      <c r="J111" s="2" t="s">
        <v>476</v>
      </c>
      <c r="K111">
        <v>72.8</v>
      </c>
      <c r="L111">
        <v>3.02</v>
      </c>
      <c r="M111">
        <v>5.5E-2</v>
      </c>
      <c r="N111" t="s">
        <v>384</v>
      </c>
      <c r="O111">
        <v>0.33</v>
      </c>
      <c r="P111" t="s">
        <v>24</v>
      </c>
      <c r="Q111">
        <v>0.27600000000000002</v>
      </c>
      <c r="R111">
        <v>295.89999999999998</v>
      </c>
      <c r="S111">
        <v>0</v>
      </c>
      <c r="T111">
        <v>1</v>
      </c>
      <c r="U111" t="s">
        <v>686</v>
      </c>
      <c r="V111">
        <f t="shared" si="1"/>
        <v>0.33</v>
      </c>
    </row>
    <row r="112" spans="6:22" ht="16" x14ac:dyDescent="0.2">
      <c r="F112" t="s">
        <v>183</v>
      </c>
      <c r="G112" t="s">
        <v>660</v>
      </c>
      <c r="H112" t="s">
        <v>170</v>
      </c>
      <c r="I112" s="2" t="s">
        <v>605</v>
      </c>
      <c r="J112" s="2" t="s">
        <v>477</v>
      </c>
      <c r="K112">
        <v>103.1</v>
      </c>
      <c r="L112">
        <v>4.29</v>
      </c>
      <c r="M112">
        <v>5.2999999999999999E-2</v>
      </c>
      <c r="N112" t="s">
        <v>184</v>
      </c>
      <c r="O112">
        <v>0.22800000000000001</v>
      </c>
      <c r="P112" t="s">
        <v>24</v>
      </c>
      <c r="Q112">
        <v>0.26600000000000001</v>
      </c>
      <c r="R112">
        <v>134.69999999999999</v>
      </c>
      <c r="S112">
        <v>0</v>
      </c>
      <c r="T112">
        <v>1</v>
      </c>
      <c r="U112" t="s">
        <v>686</v>
      </c>
      <c r="V112">
        <f t="shared" si="1"/>
        <v>0.22800000000000001</v>
      </c>
    </row>
    <row r="113" spans="6:22" ht="16" x14ac:dyDescent="0.2">
      <c r="F113" t="s">
        <v>185</v>
      </c>
      <c r="G113" t="s">
        <v>660</v>
      </c>
      <c r="H113" t="s">
        <v>170</v>
      </c>
      <c r="I113" s="2" t="s">
        <v>606</v>
      </c>
      <c r="J113" s="2" t="s">
        <v>478</v>
      </c>
      <c r="K113">
        <v>62</v>
      </c>
      <c r="L113">
        <v>2.6</v>
      </c>
      <c r="M113">
        <v>3.1E-2</v>
      </c>
      <c r="N113" t="s">
        <v>186</v>
      </c>
      <c r="O113">
        <v>6.8000000000000005E-2</v>
      </c>
      <c r="P113" t="s">
        <v>24</v>
      </c>
      <c r="Q113">
        <v>0.157</v>
      </c>
      <c r="R113">
        <v>461.2</v>
      </c>
      <c r="S113">
        <v>0</v>
      </c>
      <c r="T113">
        <v>1</v>
      </c>
      <c r="U113" t="s">
        <v>686</v>
      </c>
      <c r="V113">
        <f t="shared" si="1"/>
        <v>6.8000000000000005E-2</v>
      </c>
    </row>
    <row r="114" spans="6:22" ht="16" x14ac:dyDescent="0.2">
      <c r="F114" t="s">
        <v>187</v>
      </c>
      <c r="G114" t="s">
        <v>660</v>
      </c>
      <c r="H114" t="s">
        <v>170</v>
      </c>
      <c r="I114" s="2" t="s">
        <v>607</v>
      </c>
      <c r="J114" s="2" t="s">
        <v>479</v>
      </c>
      <c r="K114">
        <v>63.04</v>
      </c>
      <c r="L114">
        <v>2.61</v>
      </c>
      <c r="M114">
        <v>3.4000000000000002E-2</v>
      </c>
      <c r="N114" t="s">
        <v>188</v>
      </c>
      <c r="O114">
        <v>0.36</v>
      </c>
      <c r="P114" t="s">
        <v>24</v>
      </c>
      <c r="Q114">
        <v>0.16800000000000001</v>
      </c>
      <c r="R114">
        <v>583.5</v>
      </c>
      <c r="S114">
        <v>0</v>
      </c>
      <c r="T114">
        <v>1</v>
      </c>
      <c r="U114" t="s">
        <v>686</v>
      </c>
      <c r="V114">
        <f t="shared" si="1"/>
        <v>0.36</v>
      </c>
    </row>
    <row r="115" spans="6:22" ht="16" x14ac:dyDescent="0.2">
      <c r="F115" t="s">
        <v>189</v>
      </c>
      <c r="G115" t="s">
        <v>660</v>
      </c>
      <c r="H115" t="s">
        <v>170</v>
      </c>
      <c r="I115" s="2" t="s">
        <v>608</v>
      </c>
      <c r="J115" s="2" t="s">
        <v>480</v>
      </c>
      <c r="K115">
        <v>112.69</v>
      </c>
      <c r="L115">
        <v>4.3029999999999999</v>
      </c>
      <c r="M115">
        <v>6.5000000000000002E-2</v>
      </c>
      <c r="N115" t="s">
        <v>190</v>
      </c>
      <c r="O115">
        <v>0.46200000000000002</v>
      </c>
      <c r="P115" t="s">
        <v>24</v>
      </c>
      <c r="Q115">
        <v>0.32300000000000001</v>
      </c>
      <c r="R115">
        <v>149.5</v>
      </c>
      <c r="S115">
        <v>0</v>
      </c>
      <c r="T115">
        <v>1</v>
      </c>
      <c r="U115" t="s">
        <v>686</v>
      </c>
      <c r="V115">
        <f t="shared" si="1"/>
        <v>0.46200000000000002</v>
      </c>
    </row>
    <row r="116" spans="6:22" ht="16" x14ac:dyDescent="0.2">
      <c r="F116" t="s">
        <v>191</v>
      </c>
      <c r="G116" t="s">
        <v>660</v>
      </c>
      <c r="H116" t="s">
        <v>170</v>
      </c>
      <c r="I116" s="2" t="s">
        <v>609</v>
      </c>
      <c r="J116" s="2" t="s">
        <v>481</v>
      </c>
      <c r="K116">
        <v>112.56</v>
      </c>
      <c r="L116">
        <v>4.7</v>
      </c>
      <c r="M116">
        <v>6.5000000000000002E-2</v>
      </c>
      <c r="N116" t="s">
        <v>192</v>
      </c>
      <c r="O116">
        <v>0.46100000000000002</v>
      </c>
      <c r="P116" t="s">
        <v>24</v>
      </c>
      <c r="Q116">
        <v>0.32300000000000001</v>
      </c>
      <c r="R116">
        <v>163.69999999999999</v>
      </c>
      <c r="S116">
        <v>0</v>
      </c>
      <c r="T116">
        <v>1</v>
      </c>
      <c r="U116" t="s">
        <v>686</v>
      </c>
      <c r="V116">
        <f t="shared" si="1"/>
        <v>0.46100000000000002</v>
      </c>
    </row>
    <row r="117" spans="6:22" ht="16" x14ac:dyDescent="0.2">
      <c r="F117" t="s">
        <v>193</v>
      </c>
      <c r="G117" t="s">
        <v>660</v>
      </c>
      <c r="H117" t="s">
        <v>170</v>
      </c>
      <c r="I117" s="2" t="s">
        <v>610</v>
      </c>
      <c r="J117" s="2" t="s">
        <v>467</v>
      </c>
      <c r="K117">
        <v>63.5</v>
      </c>
      <c r="L117">
        <v>2.63</v>
      </c>
      <c r="M117">
        <v>6.2E-2</v>
      </c>
      <c r="N117" t="s">
        <v>194</v>
      </c>
      <c r="O117">
        <v>0.46700000000000003</v>
      </c>
      <c r="P117" t="s">
        <v>144</v>
      </c>
      <c r="Q117">
        <v>0.31</v>
      </c>
      <c r="R117">
        <v>698.25</v>
      </c>
      <c r="S117">
        <v>0</v>
      </c>
      <c r="T117">
        <v>1</v>
      </c>
      <c r="U117" t="s">
        <v>686</v>
      </c>
      <c r="V117">
        <f t="shared" si="1"/>
        <v>0.46700000000000003</v>
      </c>
    </row>
    <row r="118" spans="6:22" ht="16" x14ac:dyDescent="0.2">
      <c r="F118" t="s">
        <v>195</v>
      </c>
      <c r="G118" t="s">
        <v>660</v>
      </c>
      <c r="H118" t="s">
        <v>170</v>
      </c>
      <c r="I118" s="2" t="s">
        <v>611</v>
      </c>
      <c r="J118" s="2" t="s">
        <v>482</v>
      </c>
      <c r="K118">
        <v>80.5</v>
      </c>
      <c r="L118">
        <v>2.8</v>
      </c>
      <c r="M118">
        <v>5.6000000000000001E-2</v>
      </c>
      <c r="N118" t="s">
        <v>196</v>
      </c>
      <c r="O118">
        <v>0.46</v>
      </c>
      <c r="P118" t="s">
        <v>144</v>
      </c>
      <c r="Q118">
        <v>0.27800000000000002</v>
      </c>
      <c r="R118">
        <v>238.89</v>
      </c>
      <c r="S118">
        <v>0</v>
      </c>
      <c r="T118">
        <v>1</v>
      </c>
      <c r="U118" t="s">
        <v>686</v>
      </c>
      <c r="V118">
        <f t="shared" si="1"/>
        <v>0.46</v>
      </c>
    </row>
    <row r="119" spans="6:22" ht="16" x14ac:dyDescent="0.2">
      <c r="F119" t="s">
        <v>197</v>
      </c>
      <c r="G119" t="s">
        <v>660</v>
      </c>
      <c r="H119" t="s">
        <v>170</v>
      </c>
      <c r="I119" s="2" t="s">
        <v>612</v>
      </c>
      <c r="J119" s="2" t="s">
        <v>482</v>
      </c>
      <c r="K119">
        <v>62.6</v>
      </c>
      <c r="L119">
        <v>2.2000000000000002</v>
      </c>
      <c r="M119">
        <v>6.0999999999999999E-2</v>
      </c>
      <c r="N119" t="s">
        <v>198</v>
      </c>
      <c r="O119">
        <v>0.35</v>
      </c>
      <c r="P119" t="s">
        <v>144</v>
      </c>
      <c r="Q119">
        <v>0.30099999999999999</v>
      </c>
      <c r="R119">
        <v>466.32</v>
      </c>
      <c r="S119">
        <v>0</v>
      </c>
      <c r="T119">
        <v>1</v>
      </c>
      <c r="U119" t="s">
        <v>686</v>
      </c>
      <c r="V119">
        <f t="shared" si="1"/>
        <v>0.35</v>
      </c>
    </row>
    <row r="120" spans="6:22" ht="16" x14ac:dyDescent="0.2">
      <c r="F120" t="s">
        <v>199</v>
      </c>
      <c r="G120" t="s">
        <v>660</v>
      </c>
      <c r="H120" t="s">
        <v>170</v>
      </c>
      <c r="I120" s="2" t="s">
        <v>613</v>
      </c>
      <c r="J120" s="2" t="s">
        <v>482</v>
      </c>
      <c r="K120">
        <v>90.8</v>
      </c>
      <c r="L120">
        <v>3.2</v>
      </c>
      <c r="M120">
        <v>5.8999999999999997E-2</v>
      </c>
      <c r="N120" t="s">
        <v>200</v>
      </c>
      <c r="O120">
        <v>0.44</v>
      </c>
      <c r="P120" t="s">
        <v>144</v>
      </c>
      <c r="Q120">
        <v>0.29099999999999998</v>
      </c>
      <c r="R120">
        <v>148.27000000000001</v>
      </c>
      <c r="S120">
        <v>0</v>
      </c>
      <c r="T120">
        <v>1</v>
      </c>
      <c r="U120" t="s">
        <v>686</v>
      </c>
      <c r="V120">
        <f t="shared" si="1"/>
        <v>0.44</v>
      </c>
    </row>
    <row r="121" spans="6:22" ht="16" x14ac:dyDescent="0.2">
      <c r="F121" t="s">
        <v>201</v>
      </c>
      <c r="G121" t="s">
        <v>660</v>
      </c>
      <c r="H121" t="s">
        <v>170</v>
      </c>
      <c r="I121" s="2" t="s">
        <v>614</v>
      </c>
      <c r="J121" s="2" t="s">
        <v>483</v>
      </c>
      <c r="K121">
        <v>87.5</v>
      </c>
      <c r="L121">
        <v>3.63</v>
      </c>
      <c r="M121">
        <v>0.105</v>
      </c>
      <c r="N121" t="s">
        <v>202</v>
      </c>
      <c r="O121">
        <v>0.41399999999999998</v>
      </c>
      <c r="P121" t="s">
        <v>24</v>
      </c>
      <c r="Q121">
        <v>0.42299999999999999</v>
      </c>
      <c r="R121">
        <v>148.18</v>
      </c>
      <c r="S121">
        <v>0</v>
      </c>
      <c r="T121">
        <v>1</v>
      </c>
      <c r="U121" t="s">
        <v>686</v>
      </c>
      <c r="V121">
        <f t="shared" si="1"/>
        <v>0.41399999999999998</v>
      </c>
    </row>
    <row r="122" spans="6:22" ht="16" x14ac:dyDescent="0.2">
      <c r="F122" t="s">
        <v>519</v>
      </c>
      <c r="G122" t="s">
        <v>660</v>
      </c>
      <c r="H122" t="s">
        <v>203</v>
      </c>
      <c r="I122" s="2" t="s">
        <v>204</v>
      </c>
      <c r="J122" s="2" t="s">
        <v>413</v>
      </c>
      <c r="K122">
        <v>117</v>
      </c>
      <c r="L122">
        <v>4.78</v>
      </c>
      <c r="M122">
        <v>5.2999999999999999E-2</v>
      </c>
      <c r="N122">
        <v>32</v>
      </c>
      <c r="O122">
        <v>1.2E-2</v>
      </c>
      <c r="P122">
        <v>532</v>
      </c>
      <c r="Q122" t="s">
        <v>24</v>
      </c>
      <c r="R122">
        <v>725</v>
      </c>
      <c r="S122">
        <v>0.11</v>
      </c>
      <c r="T122">
        <v>2</v>
      </c>
      <c r="U122">
        <v>2</v>
      </c>
      <c r="V122">
        <f t="shared" si="1"/>
        <v>5.2999999999999999E-2</v>
      </c>
    </row>
    <row r="123" spans="6:22" ht="16" x14ac:dyDescent="0.2">
      <c r="F123" t="s">
        <v>520</v>
      </c>
      <c r="G123" t="s">
        <v>660</v>
      </c>
      <c r="H123" t="s">
        <v>203</v>
      </c>
      <c r="I123" s="2" t="s">
        <v>205</v>
      </c>
      <c r="J123" s="2" t="s">
        <v>414</v>
      </c>
      <c r="K123">
        <v>100.5</v>
      </c>
      <c r="L123">
        <v>4.1100000000000003</v>
      </c>
      <c r="M123">
        <v>4.9000000000000002E-2</v>
      </c>
      <c r="N123" t="s">
        <v>206</v>
      </c>
      <c r="O123">
        <v>0.1</v>
      </c>
      <c r="P123">
        <v>750</v>
      </c>
      <c r="Q123">
        <v>0.32900000000000001</v>
      </c>
      <c r="R123">
        <v>2310</v>
      </c>
      <c r="S123">
        <v>6.5000000000000002E-2</v>
      </c>
      <c r="T123">
        <v>1</v>
      </c>
      <c r="U123">
        <v>2</v>
      </c>
      <c r="V123">
        <f t="shared" si="1"/>
        <v>0.1</v>
      </c>
    </row>
    <row r="124" spans="6:22" ht="16" x14ac:dyDescent="0.2">
      <c r="F124" t="s">
        <v>521</v>
      </c>
      <c r="G124" t="s">
        <v>660</v>
      </c>
      <c r="H124" t="s">
        <v>203</v>
      </c>
      <c r="I124" s="2" t="s">
        <v>207</v>
      </c>
      <c r="J124" s="2" t="s">
        <v>208</v>
      </c>
      <c r="K124">
        <v>66</v>
      </c>
      <c r="L124">
        <v>2.7</v>
      </c>
      <c r="M124">
        <v>2.7E-2</v>
      </c>
      <c r="N124" t="s">
        <v>209</v>
      </c>
      <c r="O124">
        <v>0.14000000000000001</v>
      </c>
      <c r="P124">
        <v>455</v>
      </c>
      <c r="Q124">
        <v>0.13</v>
      </c>
      <c r="R124">
        <v>124</v>
      </c>
      <c r="S124">
        <v>0</v>
      </c>
      <c r="T124">
        <v>1</v>
      </c>
      <c r="U124">
        <v>2</v>
      </c>
      <c r="V124">
        <f t="shared" si="1"/>
        <v>0.14000000000000001</v>
      </c>
    </row>
    <row r="125" spans="6:22" ht="16" x14ac:dyDescent="0.2">
      <c r="F125" t="s">
        <v>210</v>
      </c>
      <c r="G125" t="s">
        <v>660</v>
      </c>
      <c r="H125" t="s">
        <v>203</v>
      </c>
      <c r="I125" s="2" t="s">
        <v>211</v>
      </c>
      <c r="J125" s="2" t="s">
        <v>212</v>
      </c>
      <c r="K125">
        <v>64.5</v>
      </c>
      <c r="L125" t="s">
        <v>120</v>
      </c>
      <c r="M125">
        <v>1.9E-2</v>
      </c>
      <c r="N125" t="s">
        <v>120</v>
      </c>
      <c r="O125" t="s">
        <v>24</v>
      </c>
      <c r="P125">
        <v>510</v>
      </c>
      <c r="Q125">
        <v>9.5000000000000001E-2</v>
      </c>
      <c r="R125" t="s">
        <v>24</v>
      </c>
      <c r="S125">
        <v>0</v>
      </c>
      <c r="T125">
        <v>1</v>
      </c>
      <c r="U125">
        <v>2</v>
      </c>
      <c r="V125">
        <f t="shared" si="1"/>
        <v>1.9E-2</v>
      </c>
    </row>
    <row r="126" spans="6:22" ht="16" x14ac:dyDescent="0.2">
      <c r="F126" t="s">
        <v>213</v>
      </c>
      <c r="G126" t="s">
        <v>660</v>
      </c>
      <c r="H126" t="s">
        <v>203</v>
      </c>
      <c r="I126" s="2" t="s">
        <v>615</v>
      </c>
      <c r="J126" s="2" t="s">
        <v>484</v>
      </c>
      <c r="K126">
        <v>67.2</v>
      </c>
      <c r="L126">
        <v>2.75</v>
      </c>
      <c r="M126">
        <v>2.5000000000000001E-2</v>
      </c>
      <c r="N126" t="s">
        <v>214</v>
      </c>
      <c r="O126">
        <v>0.14000000000000001</v>
      </c>
      <c r="P126" t="s">
        <v>24</v>
      </c>
      <c r="Q126">
        <v>0.124</v>
      </c>
      <c r="R126">
        <v>189.3</v>
      </c>
      <c r="S126">
        <v>0</v>
      </c>
      <c r="T126">
        <v>1</v>
      </c>
      <c r="U126">
        <v>2</v>
      </c>
      <c r="V126">
        <f t="shared" si="1"/>
        <v>0.14000000000000001</v>
      </c>
    </row>
    <row r="127" spans="6:22" ht="16" x14ac:dyDescent="0.2">
      <c r="F127" t="s">
        <v>216</v>
      </c>
      <c r="G127" t="s">
        <v>660</v>
      </c>
      <c r="H127" t="s">
        <v>215</v>
      </c>
      <c r="I127" s="2" t="s">
        <v>616</v>
      </c>
      <c r="J127" s="2" t="s">
        <v>485</v>
      </c>
      <c r="K127">
        <v>89.9</v>
      </c>
      <c r="L127">
        <v>3.68</v>
      </c>
      <c r="M127">
        <v>0.13</v>
      </c>
      <c r="N127" t="s">
        <v>217</v>
      </c>
      <c r="O127">
        <v>0.14000000000000001</v>
      </c>
      <c r="P127" t="s">
        <v>24</v>
      </c>
      <c r="Q127">
        <v>0.30199999999999999</v>
      </c>
      <c r="R127">
        <v>1943</v>
      </c>
      <c r="S127">
        <v>5.7000000000000002E-2</v>
      </c>
      <c r="T127">
        <v>1</v>
      </c>
      <c r="U127">
        <v>2</v>
      </c>
      <c r="V127">
        <f t="shared" si="1"/>
        <v>0.14000000000000001</v>
      </c>
    </row>
    <row r="128" spans="6:22" ht="16" x14ac:dyDescent="0.2">
      <c r="F128" t="s">
        <v>218</v>
      </c>
      <c r="G128" t="s">
        <v>660</v>
      </c>
      <c r="H128" t="s">
        <v>215</v>
      </c>
      <c r="I128" s="2" t="s">
        <v>617</v>
      </c>
      <c r="J128" s="2" t="s">
        <v>486</v>
      </c>
      <c r="K128">
        <v>82.4</v>
      </c>
      <c r="L128">
        <v>3.37</v>
      </c>
      <c r="M128">
        <v>0.04</v>
      </c>
      <c r="N128" t="s">
        <v>219</v>
      </c>
      <c r="O128">
        <v>7.3999999999999996E-2</v>
      </c>
      <c r="P128" t="s">
        <v>24</v>
      </c>
      <c r="Q128">
        <v>0.186</v>
      </c>
      <c r="R128">
        <v>1597</v>
      </c>
      <c r="S128">
        <v>4.8000000000000001E-2</v>
      </c>
      <c r="T128">
        <v>1</v>
      </c>
      <c r="U128">
        <v>2</v>
      </c>
      <c r="V128">
        <f t="shared" si="1"/>
        <v>7.3999999999999996E-2</v>
      </c>
    </row>
    <row r="129" spans="6:22" ht="16" x14ac:dyDescent="0.2">
      <c r="F129" t="s">
        <v>220</v>
      </c>
      <c r="G129" t="s">
        <v>660</v>
      </c>
      <c r="H129" t="s">
        <v>215</v>
      </c>
      <c r="I129" s="2" t="s">
        <v>618</v>
      </c>
      <c r="J129" s="2" t="s">
        <v>486</v>
      </c>
      <c r="K129">
        <v>83.1</v>
      </c>
      <c r="L129">
        <v>3.4</v>
      </c>
      <c r="M129">
        <v>0.05</v>
      </c>
      <c r="N129" t="s">
        <v>221</v>
      </c>
      <c r="O129">
        <v>4.3999999999999997E-2</v>
      </c>
      <c r="P129" t="s">
        <v>24</v>
      </c>
      <c r="Q129">
        <v>0.23899999999999999</v>
      </c>
      <c r="R129">
        <v>1705</v>
      </c>
      <c r="S129">
        <v>5.1999999999999998E-2</v>
      </c>
      <c r="T129">
        <v>1</v>
      </c>
      <c r="U129">
        <v>2</v>
      </c>
      <c r="V129">
        <f t="shared" si="1"/>
        <v>0.05</v>
      </c>
    </row>
    <row r="130" spans="6:22" ht="16" x14ac:dyDescent="0.2">
      <c r="F130" t="s">
        <v>222</v>
      </c>
      <c r="G130" t="s">
        <v>660</v>
      </c>
      <c r="H130" t="s">
        <v>215</v>
      </c>
      <c r="I130" s="2" t="s">
        <v>619</v>
      </c>
      <c r="J130" s="2" t="s">
        <v>487</v>
      </c>
      <c r="K130">
        <v>92.2</v>
      </c>
      <c r="L130">
        <v>3.77</v>
      </c>
      <c r="M130">
        <v>7.0000000000000007E-2</v>
      </c>
      <c r="N130" t="s">
        <v>223</v>
      </c>
      <c r="O130">
        <v>0.17</v>
      </c>
      <c r="P130" t="s">
        <v>24</v>
      </c>
      <c r="Q130">
        <v>0.32900000000000001</v>
      </c>
      <c r="R130">
        <v>2286</v>
      </c>
      <c r="S130">
        <v>5.5E-2</v>
      </c>
      <c r="T130">
        <v>1</v>
      </c>
      <c r="U130">
        <v>2</v>
      </c>
      <c r="V130">
        <f t="shared" si="1"/>
        <v>0.17</v>
      </c>
    </row>
    <row r="131" spans="6:22" ht="16" x14ac:dyDescent="0.2">
      <c r="F131" t="s">
        <v>224</v>
      </c>
      <c r="G131" t="s">
        <v>660</v>
      </c>
      <c r="H131" t="s">
        <v>215</v>
      </c>
      <c r="I131" s="2" t="s">
        <v>620</v>
      </c>
      <c r="J131" s="2" t="s">
        <v>488</v>
      </c>
      <c r="K131">
        <v>103.9</v>
      </c>
      <c r="L131">
        <v>4.25</v>
      </c>
      <c r="M131">
        <v>0.08</v>
      </c>
      <c r="N131" t="s">
        <v>225</v>
      </c>
      <c r="O131">
        <v>0.21</v>
      </c>
      <c r="P131" t="s">
        <v>24</v>
      </c>
      <c r="Q131">
        <v>0.375</v>
      </c>
      <c r="R131">
        <v>2053</v>
      </c>
      <c r="S131">
        <v>0</v>
      </c>
      <c r="T131">
        <v>1</v>
      </c>
      <c r="U131">
        <v>2</v>
      </c>
      <c r="V131">
        <f t="shared" si="1"/>
        <v>0.21</v>
      </c>
    </row>
    <row r="132" spans="6:22" ht="16" x14ac:dyDescent="0.2">
      <c r="F132" t="s">
        <v>226</v>
      </c>
      <c r="G132" t="s">
        <v>660</v>
      </c>
      <c r="H132" t="s">
        <v>215</v>
      </c>
      <c r="I132" s="2" t="s">
        <v>621</v>
      </c>
      <c r="J132" s="2" t="s">
        <v>489</v>
      </c>
      <c r="K132">
        <v>81.900000000000006</v>
      </c>
      <c r="L132">
        <v>3.35</v>
      </c>
      <c r="M132">
        <v>0.04</v>
      </c>
      <c r="N132" t="s">
        <v>227</v>
      </c>
      <c r="O132">
        <v>0.19</v>
      </c>
      <c r="P132" t="s">
        <v>24</v>
      </c>
      <c r="Q132">
        <v>0.188</v>
      </c>
      <c r="R132">
        <v>1507</v>
      </c>
      <c r="S132">
        <v>2.8000000000000001E-2</v>
      </c>
      <c r="T132">
        <v>1</v>
      </c>
      <c r="U132">
        <v>2</v>
      </c>
      <c r="V132">
        <f t="shared" si="1"/>
        <v>0.19</v>
      </c>
    </row>
    <row r="133" spans="6:22" ht="16" x14ac:dyDescent="0.2">
      <c r="F133" t="s">
        <v>228</v>
      </c>
      <c r="G133" t="s">
        <v>660</v>
      </c>
      <c r="H133" t="s">
        <v>215</v>
      </c>
      <c r="I133" s="2" t="s">
        <v>622</v>
      </c>
      <c r="J133" s="2" t="s">
        <v>489</v>
      </c>
      <c r="K133">
        <v>70.2</v>
      </c>
      <c r="L133">
        <v>2.87</v>
      </c>
      <c r="M133">
        <v>0.03</v>
      </c>
      <c r="N133" t="s">
        <v>229</v>
      </c>
      <c r="O133">
        <v>0.15</v>
      </c>
      <c r="P133" t="s">
        <v>24</v>
      </c>
      <c r="Q133">
        <v>0.13</v>
      </c>
      <c r="R133">
        <v>545.5</v>
      </c>
      <c r="S133">
        <v>8.9999999999999993E-3</v>
      </c>
      <c r="T133">
        <v>1</v>
      </c>
      <c r="U133">
        <v>2</v>
      </c>
      <c r="V133">
        <f t="shared" si="1"/>
        <v>0.15</v>
      </c>
    </row>
    <row r="134" spans="6:22" ht="16" x14ac:dyDescent="0.2">
      <c r="F134" t="s">
        <v>230</v>
      </c>
      <c r="G134" t="s">
        <v>660</v>
      </c>
      <c r="H134" t="s">
        <v>215</v>
      </c>
      <c r="I134" s="2" t="s">
        <v>623</v>
      </c>
      <c r="J134" s="2" t="s">
        <v>490</v>
      </c>
      <c r="K134">
        <v>84.6</v>
      </c>
      <c r="L134">
        <v>3.46</v>
      </c>
      <c r="M134">
        <v>0.06</v>
      </c>
      <c r="N134" t="s">
        <v>231</v>
      </c>
      <c r="O134">
        <v>0.2</v>
      </c>
      <c r="P134" t="s">
        <v>24</v>
      </c>
      <c r="Q134">
        <v>0.31</v>
      </c>
      <c r="R134">
        <v>1741</v>
      </c>
      <c r="S134">
        <v>3.3000000000000002E-2</v>
      </c>
      <c r="T134">
        <v>1</v>
      </c>
      <c r="U134">
        <v>2</v>
      </c>
      <c r="V134">
        <f t="shared" si="1"/>
        <v>0.2</v>
      </c>
    </row>
    <row r="135" spans="6:22" ht="16" x14ac:dyDescent="0.2">
      <c r="F135" t="s">
        <v>232</v>
      </c>
      <c r="G135" t="s">
        <v>660</v>
      </c>
      <c r="H135" t="s">
        <v>215</v>
      </c>
      <c r="I135" s="2" t="s">
        <v>624</v>
      </c>
      <c r="J135" s="2" t="s">
        <v>491</v>
      </c>
      <c r="K135">
        <v>109.3</v>
      </c>
      <c r="L135">
        <v>4.47</v>
      </c>
      <c r="M135">
        <v>0.05</v>
      </c>
      <c r="N135" t="s">
        <v>233</v>
      </c>
      <c r="O135">
        <v>0.31</v>
      </c>
      <c r="P135" t="s">
        <v>24</v>
      </c>
      <c r="Q135">
        <v>0.25</v>
      </c>
      <c r="R135">
        <v>2967</v>
      </c>
      <c r="S135">
        <v>0</v>
      </c>
      <c r="T135">
        <v>1</v>
      </c>
      <c r="U135">
        <v>2</v>
      </c>
      <c r="V135">
        <f t="shared" si="1"/>
        <v>0.31</v>
      </c>
    </row>
    <row r="136" spans="6:22" ht="16" x14ac:dyDescent="0.2">
      <c r="F136" t="s">
        <v>234</v>
      </c>
      <c r="G136" t="s">
        <v>660</v>
      </c>
      <c r="H136" t="s">
        <v>215</v>
      </c>
      <c r="I136" s="2" t="s">
        <v>625</v>
      </c>
      <c r="J136" s="2" t="s">
        <v>491</v>
      </c>
      <c r="K136">
        <v>105.2</v>
      </c>
      <c r="L136">
        <v>4.3</v>
      </c>
      <c r="M136">
        <v>0.06</v>
      </c>
      <c r="N136" t="s">
        <v>235</v>
      </c>
      <c r="O136">
        <v>0.26</v>
      </c>
      <c r="P136" t="s">
        <v>24</v>
      </c>
      <c r="Q136">
        <v>0.28999999999999998</v>
      </c>
      <c r="R136">
        <v>2384</v>
      </c>
      <c r="S136">
        <v>0</v>
      </c>
      <c r="T136">
        <v>1</v>
      </c>
      <c r="U136">
        <v>2</v>
      </c>
      <c r="V136">
        <f t="shared" si="1"/>
        <v>0.26</v>
      </c>
    </row>
    <row r="137" spans="6:22" ht="16" x14ac:dyDescent="0.2">
      <c r="F137" t="s">
        <v>236</v>
      </c>
      <c r="G137" t="s">
        <v>660</v>
      </c>
      <c r="H137" t="s">
        <v>215</v>
      </c>
      <c r="I137" s="2" t="s">
        <v>626</v>
      </c>
      <c r="J137" s="2" t="s">
        <v>492</v>
      </c>
      <c r="K137">
        <v>71.2</v>
      </c>
      <c r="L137">
        <v>2.91</v>
      </c>
      <c r="M137">
        <v>6.0999999999999999E-2</v>
      </c>
      <c r="N137" t="s">
        <v>237</v>
      </c>
      <c r="O137">
        <v>0.34</v>
      </c>
      <c r="P137" t="s">
        <v>24</v>
      </c>
      <c r="Q137">
        <v>0.30399999999999999</v>
      </c>
      <c r="R137">
        <v>1983</v>
      </c>
      <c r="S137">
        <v>0</v>
      </c>
      <c r="T137">
        <v>1</v>
      </c>
      <c r="U137">
        <v>2</v>
      </c>
      <c r="V137">
        <f t="shared" si="1"/>
        <v>0.34</v>
      </c>
    </row>
    <row r="138" spans="6:22" ht="16" x14ac:dyDescent="0.2">
      <c r="F138" t="s">
        <v>238</v>
      </c>
      <c r="G138" t="s">
        <v>660</v>
      </c>
      <c r="H138" t="s">
        <v>215</v>
      </c>
      <c r="I138" s="2" t="s">
        <v>627</v>
      </c>
      <c r="J138" s="2" t="s">
        <v>493</v>
      </c>
      <c r="K138">
        <v>66.2</v>
      </c>
      <c r="L138">
        <v>2.71</v>
      </c>
      <c r="M138">
        <v>2.5000000000000001E-2</v>
      </c>
      <c r="N138" t="s">
        <v>385</v>
      </c>
      <c r="O138">
        <v>0.14000000000000001</v>
      </c>
      <c r="P138" t="s">
        <v>24</v>
      </c>
      <c r="Q138">
        <v>0.124</v>
      </c>
      <c r="R138">
        <v>144.19999999999999</v>
      </c>
      <c r="S138">
        <v>0</v>
      </c>
      <c r="T138">
        <v>1</v>
      </c>
      <c r="U138">
        <v>2</v>
      </c>
      <c r="V138">
        <f t="shared" ref="V138:V171" si="2">+IF(AND(O138&gt;=M138,O138&lt;&gt;"ND",M138&lt;&gt;"ND"),O138,IF(AND(O138&lt;M138,O138&lt;&gt;"ND",M138&lt;&gt;"ND"),M138,IF(O138="ND",M138,IF(M138="ND",O138,IF(AND(M138="ND",O138="ND"),"ND")))))</f>
        <v>0.14000000000000001</v>
      </c>
    </row>
    <row r="139" spans="6:22" ht="16" x14ac:dyDescent="0.2">
      <c r="F139" t="s">
        <v>522</v>
      </c>
      <c r="G139" t="s">
        <v>660</v>
      </c>
      <c r="H139" t="s">
        <v>215</v>
      </c>
      <c r="I139" s="2" t="s">
        <v>628</v>
      </c>
      <c r="J139" s="2" t="s">
        <v>494</v>
      </c>
      <c r="K139">
        <v>108.45</v>
      </c>
      <c r="L139" t="s">
        <v>120</v>
      </c>
      <c r="M139">
        <v>9.4E-2</v>
      </c>
      <c r="N139" t="s">
        <v>239</v>
      </c>
      <c r="O139" t="s">
        <v>24</v>
      </c>
      <c r="P139" t="s">
        <v>24</v>
      </c>
      <c r="Q139" t="s">
        <v>24</v>
      </c>
      <c r="R139">
        <v>2578.1</v>
      </c>
      <c r="S139">
        <v>0</v>
      </c>
      <c r="T139">
        <v>1</v>
      </c>
      <c r="U139">
        <v>2</v>
      </c>
      <c r="V139">
        <f t="shared" si="2"/>
        <v>9.4E-2</v>
      </c>
    </row>
    <row r="140" spans="6:22" ht="16" x14ac:dyDescent="0.2">
      <c r="F140" t="s">
        <v>241</v>
      </c>
      <c r="G140" t="s">
        <v>660</v>
      </c>
      <c r="H140" t="s">
        <v>240</v>
      </c>
      <c r="I140" s="2" t="s">
        <v>242</v>
      </c>
      <c r="J140" s="2" t="s">
        <v>415</v>
      </c>
      <c r="K140">
        <v>103</v>
      </c>
      <c r="L140" t="s">
        <v>120</v>
      </c>
      <c r="M140">
        <v>0.1</v>
      </c>
      <c r="N140">
        <v>8.92</v>
      </c>
      <c r="O140" t="s">
        <v>24</v>
      </c>
      <c r="P140" t="s">
        <v>24</v>
      </c>
      <c r="Q140" t="s">
        <v>25</v>
      </c>
      <c r="R140" t="s">
        <v>24</v>
      </c>
      <c r="S140">
        <v>0</v>
      </c>
      <c r="T140">
        <v>1</v>
      </c>
      <c r="U140">
        <v>1</v>
      </c>
      <c r="V140">
        <f t="shared" si="2"/>
        <v>0.1</v>
      </c>
    </row>
    <row r="141" spans="6:22" ht="16" x14ac:dyDescent="0.2">
      <c r="F141" t="s">
        <v>243</v>
      </c>
      <c r="G141" t="s">
        <v>660</v>
      </c>
      <c r="H141" t="s">
        <v>240</v>
      </c>
      <c r="I141" s="2" t="s">
        <v>244</v>
      </c>
      <c r="J141" s="2" t="s">
        <v>416</v>
      </c>
      <c r="K141">
        <v>153</v>
      </c>
      <c r="L141" t="s">
        <v>50</v>
      </c>
      <c r="M141">
        <v>0.1</v>
      </c>
      <c r="N141">
        <v>27</v>
      </c>
      <c r="O141">
        <v>5.7000000000000002E-2</v>
      </c>
      <c r="P141">
        <v>730</v>
      </c>
      <c r="Q141" t="s">
        <v>25</v>
      </c>
      <c r="R141">
        <v>77</v>
      </c>
      <c r="S141">
        <v>0.02</v>
      </c>
      <c r="T141">
        <v>2</v>
      </c>
      <c r="U141">
        <v>1</v>
      </c>
      <c r="V141">
        <f t="shared" si="2"/>
        <v>0.1</v>
      </c>
    </row>
    <row r="142" spans="6:22" ht="16" x14ac:dyDescent="0.2">
      <c r="F142" t="s">
        <v>523</v>
      </c>
      <c r="G142" t="s">
        <v>660</v>
      </c>
      <c r="H142" t="s">
        <v>240</v>
      </c>
      <c r="I142" s="2" t="s">
        <v>245</v>
      </c>
      <c r="J142" s="2" t="s">
        <v>417</v>
      </c>
      <c r="K142">
        <v>134</v>
      </c>
      <c r="L142">
        <v>5.48</v>
      </c>
      <c r="M142">
        <v>0.19</v>
      </c>
      <c r="N142">
        <v>15</v>
      </c>
      <c r="O142">
        <v>0.19</v>
      </c>
      <c r="P142" t="s">
        <v>24</v>
      </c>
      <c r="Q142" t="s">
        <v>25</v>
      </c>
      <c r="R142">
        <v>1030</v>
      </c>
      <c r="S142">
        <v>0</v>
      </c>
      <c r="T142">
        <v>2</v>
      </c>
      <c r="U142">
        <v>1</v>
      </c>
      <c r="V142">
        <f t="shared" si="2"/>
        <v>0.19</v>
      </c>
    </row>
    <row r="143" spans="6:22" ht="16" x14ac:dyDescent="0.2">
      <c r="F143" t="s">
        <v>246</v>
      </c>
      <c r="G143" t="s">
        <v>660</v>
      </c>
      <c r="H143" t="s">
        <v>240</v>
      </c>
      <c r="I143" s="2" t="s">
        <v>247</v>
      </c>
      <c r="J143" s="2" t="s">
        <v>248</v>
      </c>
      <c r="K143">
        <v>64.099999999999994</v>
      </c>
      <c r="L143" t="s">
        <v>120</v>
      </c>
      <c r="M143" t="s">
        <v>249</v>
      </c>
      <c r="N143" t="s">
        <v>206</v>
      </c>
      <c r="O143" t="s">
        <v>24</v>
      </c>
      <c r="P143" t="s">
        <v>24</v>
      </c>
      <c r="Q143" t="s">
        <v>25</v>
      </c>
      <c r="R143" t="s">
        <v>24</v>
      </c>
      <c r="S143">
        <v>0</v>
      </c>
      <c r="T143">
        <v>1</v>
      </c>
      <c r="U143">
        <v>1</v>
      </c>
      <c r="V143" t="str">
        <f t="shared" si="2"/>
        <v>0,0002 6</v>
      </c>
    </row>
    <row r="144" spans="6:22" ht="16" x14ac:dyDescent="0.2">
      <c r="F144" t="s">
        <v>251</v>
      </c>
      <c r="G144" t="s">
        <v>660</v>
      </c>
      <c r="H144" t="s">
        <v>250</v>
      </c>
      <c r="I144" s="2" t="s">
        <v>252</v>
      </c>
      <c r="J144" s="2" t="s">
        <v>253</v>
      </c>
      <c r="K144">
        <v>17</v>
      </c>
      <c r="L144">
        <v>0.7</v>
      </c>
      <c r="M144">
        <v>3.5E-4</v>
      </c>
      <c r="N144" t="s">
        <v>254</v>
      </c>
      <c r="O144">
        <v>2.2000000000000001E-4</v>
      </c>
      <c r="P144">
        <v>630</v>
      </c>
      <c r="Q144">
        <v>0.11600000000000001</v>
      </c>
      <c r="R144">
        <v>0</v>
      </c>
      <c r="S144">
        <v>0</v>
      </c>
      <c r="T144">
        <v>1</v>
      </c>
      <c r="U144" t="s">
        <v>686</v>
      </c>
      <c r="V144">
        <f t="shared" si="2"/>
        <v>3.5E-4</v>
      </c>
    </row>
    <row r="145" spans="6:22" ht="16" x14ac:dyDescent="0.2">
      <c r="F145" t="s">
        <v>256</v>
      </c>
      <c r="G145" t="s">
        <v>660</v>
      </c>
      <c r="H145" t="s">
        <v>255</v>
      </c>
      <c r="I145" s="2" t="s">
        <v>257</v>
      </c>
      <c r="J145" s="2" t="s">
        <v>418</v>
      </c>
      <c r="K145">
        <v>84.9</v>
      </c>
      <c r="L145">
        <v>3.47</v>
      </c>
      <c r="M145">
        <v>1.7000000000000001E-2</v>
      </c>
      <c r="N145">
        <v>40</v>
      </c>
      <c r="O145" t="s">
        <v>24</v>
      </c>
      <c r="P145">
        <v>662</v>
      </c>
      <c r="Q145">
        <v>0.41699999999999998</v>
      </c>
      <c r="R145">
        <v>9</v>
      </c>
      <c r="S145" t="s">
        <v>24</v>
      </c>
      <c r="T145">
        <v>2</v>
      </c>
      <c r="U145">
        <v>2</v>
      </c>
      <c r="V145">
        <f t="shared" si="2"/>
        <v>1.7000000000000001E-2</v>
      </c>
    </row>
    <row r="146" spans="6:22" ht="16" x14ac:dyDescent="0.2">
      <c r="F146" t="s">
        <v>258</v>
      </c>
      <c r="G146" t="s">
        <v>660</v>
      </c>
      <c r="H146" t="s">
        <v>255</v>
      </c>
      <c r="I146" s="2" t="s">
        <v>259</v>
      </c>
      <c r="J146" s="2" t="s">
        <v>419</v>
      </c>
      <c r="K146">
        <v>50.5</v>
      </c>
      <c r="L146" t="s">
        <v>120</v>
      </c>
      <c r="M146">
        <v>2.1000000000000001E-2</v>
      </c>
      <c r="N146" t="s">
        <v>214</v>
      </c>
      <c r="O146" t="s">
        <v>24</v>
      </c>
      <c r="P146">
        <v>625</v>
      </c>
      <c r="Q146">
        <v>0.14699999999999999</v>
      </c>
      <c r="R146" t="s">
        <v>24</v>
      </c>
      <c r="S146">
        <v>0</v>
      </c>
      <c r="T146">
        <v>1</v>
      </c>
      <c r="U146">
        <v>2</v>
      </c>
      <c r="V146">
        <f t="shared" si="2"/>
        <v>2.1000000000000001E-2</v>
      </c>
    </row>
    <row r="147" spans="6:22" ht="16" x14ac:dyDescent="0.2">
      <c r="F147" t="s">
        <v>260</v>
      </c>
      <c r="G147" t="s">
        <v>660</v>
      </c>
      <c r="H147" t="s">
        <v>255</v>
      </c>
      <c r="I147" s="2" t="s">
        <v>261</v>
      </c>
      <c r="J147" s="2" t="s">
        <v>262</v>
      </c>
      <c r="K147">
        <v>60</v>
      </c>
      <c r="L147" t="s">
        <v>120</v>
      </c>
      <c r="M147">
        <v>1.2E-2</v>
      </c>
      <c r="N147">
        <v>31.2</v>
      </c>
      <c r="O147" t="s">
        <v>24</v>
      </c>
      <c r="P147">
        <v>456</v>
      </c>
      <c r="Q147">
        <v>0.123</v>
      </c>
      <c r="R147" t="s">
        <v>24</v>
      </c>
      <c r="S147">
        <v>0</v>
      </c>
      <c r="T147">
        <v>1</v>
      </c>
      <c r="U147">
        <v>2</v>
      </c>
      <c r="V147">
        <f t="shared" si="2"/>
        <v>1.2E-2</v>
      </c>
    </row>
    <row r="148" spans="6:22" ht="16" x14ac:dyDescent="0.2">
      <c r="F148" t="s">
        <v>263</v>
      </c>
      <c r="G148" t="s">
        <v>660</v>
      </c>
      <c r="H148" t="s">
        <v>255</v>
      </c>
      <c r="I148" s="2" t="s">
        <v>264</v>
      </c>
      <c r="J148" s="2" t="s">
        <v>265</v>
      </c>
      <c r="K148">
        <v>96.9</v>
      </c>
      <c r="L148" t="s">
        <v>120</v>
      </c>
      <c r="M148" t="s">
        <v>24</v>
      </c>
      <c r="O148" t="s">
        <v>24</v>
      </c>
      <c r="P148">
        <v>458</v>
      </c>
      <c r="Q148">
        <v>0.246</v>
      </c>
      <c r="R148" t="s">
        <v>24</v>
      </c>
      <c r="S148">
        <v>0</v>
      </c>
      <c r="T148">
        <v>1</v>
      </c>
      <c r="U148">
        <v>2</v>
      </c>
      <c r="V148" t="str">
        <f t="shared" si="2"/>
        <v>ND</v>
      </c>
    </row>
    <row r="149" spans="6:22" ht="16" x14ac:dyDescent="0.2">
      <c r="F149" t="s">
        <v>267</v>
      </c>
      <c r="G149" t="s">
        <v>661</v>
      </c>
      <c r="H149" t="s">
        <v>266</v>
      </c>
      <c r="I149" s="2" t="s">
        <v>268</v>
      </c>
      <c r="J149" s="2" t="s">
        <v>269</v>
      </c>
      <c r="K149">
        <v>16</v>
      </c>
      <c r="L149">
        <v>0.65400000000000003</v>
      </c>
      <c r="M149">
        <v>6.0000000000000001E-3</v>
      </c>
      <c r="N149" t="s">
        <v>270</v>
      </c>
      <c r="O149" t="s">
        <v>24</v>
      </c>
      <c r="P149">
        <v>645</v>
      </c>
      <c r="Q149">
        <v>3.2000000000000001E-2</v>
      </c>
      <c r="R149">
        <v>25</v>
      </c>
      <c r="S149">
        <v>0</v>
      </c>
      <c r="T149">
        <v>1</v>
      </c>
      <c r="U149">
        <v>3</v>
      </c>
      <c r="V149">
        <f t="shared" si="2"/>
        <v>6.0000000000000001E-3</v>
      </c>
    </row>
    <row r="150" spans="6:22" ht="16" x14ac:dyDescent="0.2">
      <c r="F150" t="s">
        <v>271</v>
      </c>
      <c r="G150" t="s">
        <v>661</v>
      </c>
      <c r="H150" t="s">
        <v>266</v>
      </c>
      <c r="I150" s="2" t="s">
        <v>272</v>
      </c>
      <c r="J150" s="2" t="s">
        <v>273</v>
      </c>
      <c r="K150">
        <v>30</v>
      </c>
      <c r="L150">
        <v>1.23</v>
      </c>
      <c r="M150">
        <v>8.6E-3</v>
      </c>
      <c r="N150" t="s">
        <v>274</v>
      </c>
      <c r="O150">
        <v>8.6E-3</v>
      </c>
      <c r="P150">
        <v>515</v>
      </c>
      <c r="Q150">
        <v>3.7999999999999999E-2</v>
      </c>
      <c r="R150">
        <v>6</v>
      </c>
      <c r="S150">
        <v>0</v>
      </c>
      <c r="T150">
        <v>1</v>
      </c>
      <c r="U150">
        <v>3</v>
      </c>
      <c r="V150">
        <f t="shared" si="2"/>
        <v>8.6E-3</v>
      </c>
    </row>
    <row r="151" spans="6:22" ht="16" x14ac:dyDescent="0.2">
      <c r="F151" t="s">
        <v>275</v>
      </c>
      <c r="G151" t="s">
        <v>661</v>
      </c>
      <c r="H151" t="s">
        <v>266</v>
      </c>
      <c r="I151" s="2" t="s">
        <v>276</v>
      </c>
      <c r="J151" s="2" t="s">
        <v>277</v>
      </c>
      <c r="K151">
        <v>44</v>
      </c>
      <c r="L151">
        <v>1.8</v>
      </c>
      <c r="M151">
        <v>8.0000000000000002E-3</v>
      </c>
      <c r="N151" t="s">
        <v>278</v>
      </c>
      <c r="O151">
        <v>0.09</v>
      </c>
      <c r="P151">
        <v>470</v>
      </c>
      <c r="Q151">
        <v>3.7999999999999999E-2</v>
      </c>
      <c r="R151">
        <v>3</v>
      </c>
      <c r="S151">
        <v>0</v>
      </c>
      <c r="T151">
        <v>1</v>
      </c>
      <c r="U151">
        <v>3</v>
      </c>
      <c r="V151">
        <f t="shared" si="2"/>
        <v>0.09</v>
      </c>
    </row>
    <row r="152" spans="6:22" ht="16" x14ac:dyDescent="0.2">
      <c r="F152" t="s">
        <v>279</v>
      </c>
      <c r="G152" t="s">
        <v>661</v>
      </c>
      <c r="H152" t="s">
        <v>266</v>
      </c>
      <c r="I152" s="2" t="s">
        <v>280</v>
      </c>
      <c r="J152" s="2" t="s">
        <v>281</v>
      </c>
      <c r="K152">
        <v>58.1</v>
      </c>
      <c r="L152">
        <v>2.38</v>
      </c>
      <c r="M152">
        <v>8.8999999999999999E-3</v>
      </c>
      <c r="N152">
        <v>0</v>
      </c>
      <c r="O152">
        <v>2.3999999999999998E-3</v>
      </c>
      <c r="P152">
        <v>365</v>
      </c>
      <c r="Q152">
        <v>3.7999999999999999E-2</v>
      </c>
      <c r="R152">
        <v>4</v>
      </c>
      <c r="S152">
        <v>0</v>
      </c>
      <c r="T152">
        <v>1</v>
      </c>
      <c r="U152">
        <v>3</v>
      </c>
      <c r="V152">
        <f t="shared" si="2"/>
        <v>8.8999999999999999E-3</v>
      </c>
    </row>
    <row r="153" spans="6:22" ht="16" x14ac:dyDescent="0.2">
      <c r="F153" t="s">
        <v>524</v>
      </c>
      <c r="G153" t="s">
        <v>661</v>
      </c>
      <c r="H153" t="s">
        <v>266</v>
      </c>
      <c r="I153" s="2" t="s">
        <v>282</v>
      </c>
      <c r="J153" s="2" t="s">
        <v>283</v>
      </c>
      <c r="K153">
        <v>58.1</v>
      </c>
      <c r="L153">
        <v>2.38</v>
      </c>
      <c r="M153">
        <v>1.0999999999999999E-2</v>
      </c>
      <c r="N153" t="s">
        <v>61</v>
      </c>
      <c r="O153">
        <v>5.8999999999999997E-2</v>
      </c>
      <c r="P153">
        <v>460</v>
      </c>
      <c r="Q153">
        <v>4.2999999999999997E-2</v>
      </c>
      <c r="R153">
        <v>3</v>
      </c>
      <c r="S153">
        <v>0</v>
      </c>
      <c r="T153">
        <v>1</v>
      </c>
      <c r="U153">
        <v>3</v>
      </c>
      <c r="V153">
        <f t="shared" si="2"/>
        <v>5.8999999999999997E-2</v>
      </c>
    </row>
    <row r="154" spans="6:22" ht="16" x14ac:dyDescent="0.2">
      <c r="F154" t="s">
        <v>284</v>
      </c>
      <c r="G154" t="s">
        <v>661</v>
      </c>
      <c r="H154" t="s">
        <v>266</v>
      </c>
      <c r="I154" s="2" t="s">
        <v>285</v>
      </c>
      <c r="J154" s="2" t="s">
        <v>286</v>
      </c>
      <c r="K154">
        <v>72.099999999999994</v>
      </c>
      <c r="L154">
        <v>2.95</v>
      </c>
      <c r="M154">
        <v>8.0000000000000002E-3</v>
      </c>
      <c r="N154">
        <v>36</v>
      </c>
      <c r="O154">
        <v>2.8999999999999998E-3</v>
      </c>
      <c r="P154" t="s">
        <v>24</v>
      </c>
      <c r="Q154">
        <v>3.5000000000000003E-2</v>
      </c>
      <c r="R154">
        <v>5</v>
      </c>
      <c r="S154">
        <v>0</v>
      </c>
      <c r="T154">
        <v>1</v>
      </c>
      <c r="U154">
        <v>3</v>
      </c>
      <c r="V154">
        <f t="shared" si="2"/>
        <v>8.0000000000000002E-3</v>
      </c>
    </row>
    <row r="155" spans="6:22" ht="16" x14ac:dyDescent="0.2">
      <c r="F155" t="s">
        <v>525</v>
      </c>
      <c r="G155" t="s">
        <v>661</v>
      </c>
      <c r="H155" t="s">
        <v>266</v>
      </c>
      <c r="I155" s="2" t="s">
        <v>287</v>
      </c>
      <c r="J155" s="2" t="s">
        <v>288</v>
      </c>
      <c r="K155">
        <v>72.099999999999994</v>
      </c>
      <c r="L155">
        <v>2.95</v>
      </c>
      <c r="M155">
        <v>8.0000000000000002E-3</v>
      </c>
      <c r="N155">
        <v>27</v>
      </c>
      <c r="O155">
        <v>2.8999999999999998E-3</v>
      </c>
      <c r="P155" t="s">
        <v>24</v>
      </c>
      <c r="Q155">
        <v>3.7999999999999999E-2</v>
      </c>
      <c r="R155">
        <v>5</v>
      </c>
      <c r="S155">
        <v>0</v>
      </c>
      <c r="T155">
        <v>1</v>
      </c>
      <c r="U155">
        <v>3</v>
      </c>
      <c r="V155">
        <f t="shared" si="2"/>
        <v>8.0000000000000002E-3</v>
      </c>
    </row>
    <row r="156" spans="6:22" ht="16" x14ac:dyDescent="0.2">
      <c r="F156" t="s">
        <v>289</v>
      </c>
      <c r="G156" t="s">
        <v>661</v>
      </c>
      <c r="H156" t="s">
        <v>266</v>
      </c>
      <c r="I156" s="2" t="s">
        <v>290</v>
      </c>
      <c r="J156" s="2" t="s">
        <v>291</v>
      </c>
      <c r="K156">
        <v>28.1</v>
      </c>
      <c r="L156">
        <v>1.1499999999999999</v>
      </c>
      <c r="M156">
        <v>6.0000000000000001E-3</v>
      </c>
      <c r="N156" t="s">
        <v>292</v>
      </c>
      <c r="O156" t="s">
        <v>24</v>
      </c>
      <c r="P156">
        <v>425</v>
      </c>
      <c r="Q156">
        <v>3.5999999999999997E-2</v>
      </c>
      <c r="R156">
        <v>4</v>
      </c>
      <c r="S156">
        <v>0</v>
      </c>
      <c r="T156">
        <v>1</v>
      </c>
      <c r="U156">
        <v>3</v>
      </c>
      <c r="V156">
        <f t="shared" si="2"/>
        <v>6.0000000000000001E-3</v>
      </c>
    </row>
    <row r="157" spans="6:22" ht="16" x14ac:dyDescent="0.2">
      <c r="F157" t="s">
        <v>293</v>
      </c>
      <c r="G157" t="s">
        <v>661</v>
      </c>
      <c r="H157" t="s">
        <v>266</v>
      </c>
      <c r="I157" s="2" t="s">
        <v>294</v>
      </c>
      <c r="J157" s="2" t="s">
        <v>295</v>
      </c>
      <c r="K157">
        <v>42.1</v>
      </c>
      <c r="L157">
        <v>1.72</v>
      </c>
      <c r="M157">
        <v>8.0000000000000002E-3</v>
      </c>
      <c r="N157" t="s">
        <v>296</v>
      </c>
      <c r="O157">
        <v>1.6999999999999999E-3</v>
      </c>
      <c r="P157">
        <v>455</v>
      </c>
      <c r="Q157">
        <v>4.5999999999999999E-2</v>
      </c>
      <c r="R157">
        <v>2</v>
      </c>
      <c r="S157">
        <v>0</v>
      </c>
      <c r="T157">
        <v>1</v>
      </c>
      <c r="U157">
        <v>3</v>
      </c>
      <c r="V157">
        <f t="shared" si="2"/>
        <v>8.0000000000000002E-3</v>
      </c>
    </row>
    <row r="158" spans="6:22" ht="16" x14ac:dyDescent="0.2">
      <c r="F158" t="s">
        <v>297</v>
      </c>
      <c r="G158" t="s">
        <v>661</v>
      </c>
      <c r="H158" t="s">
        <v>266</v>
      </c>
      <c r="I158" s="2" t="s">
        <v>298</v>
      </c>
      <c r="J158" s="2" t="s">
        <v>299</v>
      </c>
      <c r="K158">
        <v>46</v>
      </c>
      <c r="L158">
        <v>1.88</v>
      </c>
      <c r="M158">
        <v>1.2999999999999999E-2</v>
      </c>
      <c r="N158" t="s">
        <v>209</v>
      </c>
      <c r="O158">
        <v>7.9000000000000001E-2</v>
      </c>
      <c r="P158">
        <v>235</v>
      </c>
      <c r="Q158">
        <v>6.4000000000000001E-2</v>
      </c>
      <c r="R158">
        <v>1</v>
      </c>
      <c r="S158">
        <v>0</v>
      </c>
      <c r="T158">
        <v>1</v>
      </c>
      <c r="U158">
        <v>3</v>
      </c>
      <c r="V158">
        <f t="shared" si="2"/>
        <v>7.9000000000000001E-2</v>
      </c>
    </row>
    <row r="159" spans="6:22" ht="16" x14ac:dyDescent="0.2">
      <c r="F159" t="s">
        <v>300</v>
      </c>
      <c r="G159" t="s">
        <v>661</v>
      </c>
      <c r="H159" t="s">
        <v>266</v>
      </c>
      <c r="I159" s="2" t="s">
        <v>629</v>
      </c>
      <c r="J159" s="2" t="s">
        <v>495</v>
      </c>
      <c r="K159">
        <v>47.25</v>
      </c>
      <c r="L159">
        <v>1.93</v>
      </c>
      <c r="M159">
        <v>1.0999999999999999E-2</v>
      </c>
      <c r="N159" t="s">
        <v>301</v>
      </c>
      <c r="O159">
        <v>8.6999999999999994E-2</v>
      </c>
      <c r="P159" t="s">
        <v>24</v>
      </c>
      <c r="Q159">
        <v>5.6000000000000001E-2</v>
      </c>
      <c r="R159">
        <v>1.2</v>
      </c>
      <c r="S159">
        <v>0</v>
      </c>
      <c r="T159">
        <v>1</v>
      </c>
      <c r="U159">
        <v>3</v>
      </c>
      <c r="V159">
        <f t="shared" si="2"/>
        <v>8.6999999999999994E-2</v>
      </c>
    </row>
    <row r="160" spans="6:22" ht="16" x14ac:dyDescent="0.2">
      <c r="F160" t="s">
        <v>302</v>
      </c>
      <c r="G160" t="s">
        <v>661</v>
      </c>
      <c r="H160" t="s">
        <v>266</v>
      </c>
      <c r="I160" s="2" t="s">
        <v>630</v>
      </c>
      <c r="J160" s="2" t="s">
        <v>496</v>
      </c>
      <c r="K160">
        <v>44.2</v>
      </c>
      <c r="L160">
        <v>1.81</v>
      </c>
      <c r="M160">
        <v>8.0000000000000002E-3</v>
      </c>
      <c r="N160">
        <v>-42</v>
      </c>
      <c r="O160">
        <v>9.1999999999999998E-2</v>
      </c>
      <c r="P160" t="s">
        <v>24</v>
      </c>
      <c r="Q160">
        <v>3.7999999999999999E-2</v>
      </c>
      <c r="R160">
        <v>2.9</v>
      </c>
      <c r="S160">
        <v>0</v>
      </c>
      <c r="T160">
        <v>1</v>
      </c>
      <c r="U160">
        <v>3</v>
      </c>
      <c r="V160">
        <f t="shared" si="2"/>
        <v>9.1999999999999998E-2</v>
      </c>
    </row>
    <row r="161" spans="6:22" ht="16" x14ac:dyDescent="0.2">
      <c r="F161" t="s">
        <v>303</v>
      </c>
      <c r="G161" t="s">
        <v>661</v>
      </c>
      <c r="H161" t="s">
        <v>266</v>
      </c>
      <c r="I161" s="2" t="s">
        <v>631</v>
      </c>
      <c r="J161" s="2" t="s">
        <v>497</v>
      </c>
      <c r="K161">
        <v>50.8</v>
      </c>
      <c r="L161">
        <v>2.08</v>
      </c>
      <c r="M161">
        <v>9.8000000000000004E-2</v>
      </c>
      <c r="N161" t="s">
        <v>304</v>
      </c>
      <c r="O161">
        <v>9.8000000000000004E-2</v>
      </c>
      <c r="P161" t="s">
        <v>24</v>
      </c>
      <c r="Q161">
        <v>5.1999999999999998E-2</v>
      </c>
      <c r="R161">
        <v>13.9</v>
      </c>
      <c r="S161">
        <v>0</v>
      </c>
      <c r="T161">
        <v>1</v>
      </c>
      <c r="U161">
        <v>3</v>
      </c>
      <c r="V161">
        <f t="shared" si="2"/>
        <v>9.8000000000000004E-2</v>
      </c>
    </row>
    <row r="162" spans="6:22" ht="16" x14ac:dyDescent="0.2">
      <c r="F162" t="s">
        <v>305</v>
      </c>
      <c r="G162" t="s">
        <v>661</v>
      </c>
      <c r="H162" t="s">
        <v>266</v>
      </c>
      <c r="I162" s="2" t="s">
        <v>632</v>
      </c>
      <c r="J162" s="2" t="s">
        <v>498</v>
      </c>
      <c r="K162">
        <v>64</v>
      </c>
      <c r="L162">
        <v>2.61</v>
      </c>
      <c r="M162">
        <v>0.1</v>
      </c>
      <c r="N162" t="s">
        <v>306</v>
      </c>
      <c r="O162">
        <v>0.1</v>
      </c>
      <c r="P162" t="s">
        <v>24</v>
      </c>
      <c r="Q162">
        <v>8.4000000000000005E-2</v>
      </c>
      <c r="R162">
        <v>95</v>
      </c>
      <c r="S162">
        <v>0</v>
      </c>
      <c r="T162">
        <v>1</v>
      </c>
      <c r="U162">
        <v>3</v>
      </c>
      <c r="V162">
        <f t="shared" si="2"/>
        <v>0.1</v>
      </c>
    </row>
    <row r="163" spans="6:22" ht="16" x14ac:dyDescent="0.2">
      <c r="F163" t="s">
        <v>307</v>
      </c>
      <c r="G163" t="s">
        <v>661</v>
      </c>
      <c r="H163" t="s">
        <v>266</v>
      </c>
      <c r="I163" s="2" t="s">
        <v>633</v>
      </c>
      <c r="J163" s="2" t="s">
        <v>499</v>
      </c>
      <c r="K163">
        <v>48.8</v>
      </c>
      <c r="L163">
        <v>2</v>
      </c>
      <c r="M163">
        <v>8.9999999999999993E-3</v>
      </c>
      <c r="N163" t="s">
        <v>308</v>
      </c>
      <c r="O163">
        <v>0.1</v>
      </c>
      <c r="P163" t="s">
        <v>24</v>
      </c>
      <c r="Q163">
        <v>4.3999999999999997E-2</v>
      </c>
      <c r="R163">
        <v>38.1</v>
      </c>
      <c r="S163">
        <v>0</v>
      </c>
      <c r="T163">
        <v>1</v>
      </c>
      <c r="U163">
        <v>3</v>
      </c>
      <c r="V163">
        <f t="shared" si="2"/>
        <v>0.1</v>
      </c>
    </row>
    <row r="164" spans="6:22" ht="16" x14ac:dyDescent="0.2">
      <c r="F164" t="s">
        <v>309</v>
      </c>
      <c r="G164" t="s">
        <v>661</v>
      </c>
      <c r="H164" t="s">
        <v>266</v>
      </c>
      <c r="I164" s="2" t="s">
        <v>634</v>
      </c>
      <c r="J164" s="2" t="s">
        <v>500</v>
      </c>
      <c r="K164">
        <v>42.8</v>
      </c>
      <c r="L164">
        <v>1.75</v>
      </c>
      <c r="M164">
        <v>8.0000000000000002E-3</v>
      </c>
      <c r="N164" t="s">
        <v>310</v>
      </c>
      <c r="O164">
        <v>2.0999999999999999E-3</v>
      </c>
      <c r="P164" t="s">
        <v>24</v>
      </c>
      <c r="Q164">
        <v>3.9E-2</v>
      </c>
      <c r="R164">
        <v>1.8</v>
      </c>
      <c r="S164">
        <v>0</v>
      </c>
      <c r="T164">
        <v>1</v>
      </c>
      <c r="U164">
        <v>3</v>
      </c>
      <c r="V164">
        <f t="shared" si="2"/>
        <v>8.0000000000000002E-3</v>
      </c>
    </row>
    <row r="165" spans="6:22" ht="16" x14ac:dyDescent="0.2">
      <c r="F165" t="s">
        <v>311</v>
      </c>
      <c r="G165" t="s">
        <v>661</v>
      </c>
      <c r="H165" t="s">
        <v>266</v>
      </c>
      <c r="I165" s="2" t="s">
        <v>635</v>
      </c>
      <c r="J165" s="2" t="s">
        <v>501</v>
      </c>
      <c r="K165">
        <v>43.5</v>
      </c>
      <c r="L165">
        <v>1.78</v>
      </c>
      <c r="M165">
        <v>7.0000000000000001E-3</v>
      </c>
      <c r="N165" t="s">
        <v>312</v>
      </c>
      <c r="O165">
        <v>5.4999999999999997E-3</v>
      </c>
      <c r="P165" t="s">
        <v>24</v>
      </c>
      <c r="Q165">
        <v>3.5999999999999997E-2</v>
      </c>
      <c r="R165">
        <v>2.7</v>
      </c>
      <c r="S165">
        <v>0</v>
      </c>
      <c r="T165">
        <v>1</v>
      </c>
      <c r="U165">
        <v>3</v>
      </c>
      <c r="V165">
        <f t="shared" si="2"/>
        <v>7.0000000000000001E-3</v>
      </c>
    </row>
    <row r="166" spans="6:22" ht="16" x14ac:dyDescent="0.2">
      <c r="F166" t="s">
        <v>313</v>
      </c>
      <c r="G166" t="s">
        <v>661</v>
      </c>
      <c r="H166" t="s">
        <v>266</v>
      </c>
      <c r="I166" s="2" t="s">
        <v>636</v>
      </c>
      <c r="J166" s="2" t="s">
        <v>501</v>
      </c>
      <c r="K166">
        <v>43.6</v>
      </c>
      <c r="L166">
        <v>1.78</v>
      </c>
      <c r="M166">
        <v>6.0000000000000001E-3</v>
      </c>
      <c r="N166" t="s">
        <v>314</v>
      </c>
      <c r="O166">
        <v>6.6E-3</v>
      </c>
      <c r="P166" t="s">
        <v>24</v>
      </c>
      <c r="Q166">
        <v>3.2000000000000001E-2</v>
      </c>
      <c r="R166">
        <v>2.8</v>
      </c>
      <c r="S166">
        <v>0</v>
      </c>
      <c r="T166">
        <v>1</v>
      </c>
      <c r="U166">
        <v>3</v>
      </c>
      <c r="V166">
        <f t="shared" si="2"/>
        <v>6.6E-3</v>
      </c>
    </row>
    <row r="167" spans="6:22" ht="16" x14ac:dyDescent="0.2">
      <c r="F167" t="s">
        <v>315</v>
      </c>
      <c r="G167" t="s">
        <v>661</v>
      </c>
      <c r="H167" t="s">
        <v>266</v>
      </c>
      <c r="I167" s="2" t="s">
        <v>637</v>
      </c>
      <c r="J167" s="2" t="s">
        <v>502</v>
      </c>
      <c r="K167">
        <v>49</v>
      </c>
      <c r="L167">
        <v>2</v>
      </c>
      <c r="M167">
        <v>1.4E-2</v>
      </c>
      <c r="N167" t="s">
        <v>316</v>
      </c>
      <c r="O167">
        <v>0.09</v>
      </c>
      <c r="P167" t="s">
        <v>24</v>
      </c>
      <c r="Q167">
        <v>6.9000000000000006E-2</v>
      </c>
      <c r="R167">
        <v>25.6</v>
      </c>
      <c r="S167">
        <v>0</v>
      </c>
      <c r="T167">
        <v>1</v>
      </c>
      <c r="U167">
        <v>3</v>
      </c>
      <c r="V167">
        <f t="shared" si="2"/>
        <v>0.09</v>
      </c>
    </row>
    <row r="168" spans="6:22" ht="16" x14ac:dyDescent="0.2">
      <c r="F168" t="s">
        <v>317</v>
      </c>
      <c r="G168" t="s">
        <v>661</v>
      </c>
      <c r="H168" t="s">
        <v>266</v>
      </c>
      <c r="I168" s="2" t="s">
        <v>638</v>
      </c>
      <c r="J168" s="2" t="s">
        <v>503</v>
      </c>
      <c r="K168">
        <v>49.3</v>
      </c>
      <c r="L168">
        <v>2.02</v>
      </c>
      <c r="M168">
        <v>6.0000000000000001E-3</v>
      </c>
      <c r="N168" t="s">
        <v>318</v>
      </c>
      <c r="O168">
        <v>7.2999999999999995E-2</v>
      </c>
      <c r="P168" t="s">
        <v>24</v>
      </c>
      <c r="Q168">
        <v>3.2000000000000001E-2</v>
      </c>
      <c r="R168">
        <v>3</v>
      </c>
      <c r="S168">
        <v>0</v>
      </c>
      <c r="T168">
        <v>1</v>
      </c>
      <c r="U168">
        <v>3</v>
      </c>
      <c r="V168">
        <f t="shared" si="2"/>
        <v>7.2999999999999995E-2</v>
      </c>
    </row>
    <row r="169" spans="6:22" ht="16" x14ac:dyDescent="0.2">
      <c r="F169" t="s">
        <v>319</v>
      </c>
      <c r="G169" t="s">
        <v>661</v>
      </c>
      <c r="H169" t="s">
        <v>266</v>
      </c>
      <c r="I169" s="2" t="s">
        <v>639</v>
      </c>
      <c r="J169" s="2" t="s">
        <v>503</v>
      </c>
      <c r="K169">
        <v>49.9</v>
      </c>
      <c r="L169">
        <v>2</v>
      </c>
      <c r="M169">
        <v>7.0000000000000001E-3</v>
      </c>
      <c r="N169" t="s">
        <v>320</v>
      </c>
      <c r="O169">
        <v>7.0999999999999994E-2</v>
      </c>
      <c r="P169" t="s">
        <v>24</v>
      </c>
      <c r="Q169">
        <v>3.3000000000000002E-2</v>
      </c>
      <c r="R169">
        <v>3</v>
      </c>
      <c r="S169">
        <v>0</v>
      </c>
      <c r="T169">
        <v>1</v>
      </c>
      <c r="U169">
        <v>3</v>
      </c>
      <c r="V169">
        <f t="shared" si="2"/>
        <v>7.0999999999999994E-2</v>
      </c>
    </row>
    <row r="170" spans="6:22" ht="32" x14ac:dyDescent="0.2">
      <c r="F170" t="s">
        <v>321</v>
      </c>
      <c r="G170" t="s">
        <v>661</v>
      </c>
      <c r="H170" t="s">
        <v>266</v>
      </c>
      <c r="I170" s="2" t="s">
        <v>640</v>
      </c>
      <c r="J170" s="2" t="s">
        <v>504</v>
      </c>
      <c r="K170">
        <v>48.3</v>
      </c>
      <c r="L170">
        <v>1.98</v>
      </c>
      <c r="M170">
        <v>6.3E-3</v>
      </c>
      <c r="N170" t="s">
        <v>322</v>
      </c>
      <c r="O170">
        <v>6.3E-3</v>
      </c>
      <c r="P170" t="s">
        <v>24</v>
      </c>
      <c r="Q170">
        <v>3.2000000000000001E-2</v>
      </c>
      <c r="R170">
        <v>3.5</v>
      </c>
      <c r="S170">
        <v>0</v>
      </c>
      <c r="T170">
        <v>1</v>
      </c>
      <c r="U170">
        <v>3</v>
      </c>
      <c r="V170">
        <f t="shared" si="2"/>
        <v>6.3E-3</v>
      </c>
    </row>
    <row r="171" spans="6:22" ht="16" x14ac:dyDescent="0.2">
      <c r="F171" t="s">
        <v>323</v>
      </c>
      <c r="G171" t="s">
        <v>661</v>
      </c>
      <c r="H171" t="s">
        <v>266</v>
      </c>
      <c r="I171" s="2" t="s">
        <v>641</v>
      </c>
      <c r="J171" s="2" t="s">
        <v>505</v>
      </c>
      <c r="K171">
        <v>43.47</v>
      </c>
      <c r="L171">
        <v>1.8</v>
      </c>
      <c r="M171">
        <v>3.0000000000000001E-3</v>
      </c>
      <c r="N171" t="s">
        <v>324</v>
      </c>
      <c r="O171">
        <v>3.0000000000000001E-3</v>
      </c>
      <c r="P171" t="s">
        <v>24</v>
      </c>
      <c r="Q171">
        <v>3.5999999999999997E-2</v>
      </c>
      <c r="R171">
        <v>2.5</v>
      </c>
      <c r="S171">
        <v>0</v>
      </c>
      <c r="T171">
        <v>1</v>
      </c>
      <c r="U171">
        <v>3</v>
      </c>
      <c r="V171">
        <f t="shared" si="2"/>
        <v>3.0000000000000001E-3</v>
      </c>
    </row>
    <row r="172" spans="6:22" ht="16" x14ac:dyDescent="0.2">
      <c r="F172" t="s">
        <v>526</v>
      </c>
      <c r="G172" t="s">
        <v>661</v>
      </c>
      <c r="H172" t="s">
        <v>266</v>
      </c>
      <c r="I172" s="2" t="s">
        <v>642</v>
      </c>
      <c r="J172" s="2" t="s">
        <v>506</v>
      </c>
      <c r="K172">
        <v>44</v>
      </c>
      <c r="L172">
        <v>1.82</v>
      </c>
      <c r="M172">
        <v>1.0800000000000001E-2</v>
      </c>
      <c r="N172" t="s">
        <v>325</v>
      </c>
      <c r="O172" t="s">
        <v>24</v>
      </c>
      <c r="P172" t="s">
        <v>24</v>
      </c>
      <c r="Q172">
        <v>5.3999999999999999E-2</v>
      </c>
      <c r="R172">
        <v>143.9</v>
      </c>
      <c r="S172">
        <v>0</v>
      </c>
      <c r="T172">
        <v>1</v>
      </c>
      <c r="U172">
        <v>3</v>
      </c>
      <c r="V172">
        <f>+IF(AND(O172&gt;=M172,O172&lt;&gt;"ND",M172&lt;&gt;"ND"),O172,IF(AND(O172&lt;M172,O172&lt;&gt;"ND",M172&lt;&gt;"ND"),M172,IF(O172="ND",M172,IF(M172="ND",O172,IF(AND(M172="ND",O172="ND"),"ND")))))</f>
        <v>1.0800000000000001E-2</v>
      </c>
    </row>
    <row r="173" spans="6:22" ht="16" x14ac:dyDescent="0.2">
      <c r="F173" t="s">
        <v>719</v>
      </c>
      <c r="G173" t="s">
        <v>659</v>
      </c>
      <c r="H173" t="s">
        <v>21</v>
      </c>
      <c r="I173" t="s">
        <v>720</v>
      </c>
      <c r="J173" s="2" t="s">
        <v>721</v>
      </c>
      <c r="K173">
        <v>148.5</v>
      </c>
      <c r="L173">
        <v>6.3250000000000002</v>
      </c>
      <c r="M173">
        <v>0.36399999999999999</v>
      </c>
      <c r="N173">
        <v>14.62</v>
      </c>
      <c r="O173">
        <v>0.36399999999999999</v>
      </c>
      <c r="P173">
        <v>543</v>
      </c>
      <c r="Q173" t="s">
        <v>25</v>
      </c>
      <c r="R173">
        <v>1</v>
      </c>
      <c r="S173">
        <v>0</v>
      </c>
      <c r="T173">
        <v>2</v>
      </c>
      <c r="U173">
        <v>1</v>
      </c>
      <c r="V173">
        <f>+IF(AND(O173&gt;=M173,O173&lt;&gt;"ND",M173&lt;&gt;"ND"),O173,IF(AND(O173&lt;M173,O173&lt;&gt;"ND",M173&lt;&gt;"ND"),M173,IF(O173="ND",M173,IF(M173="ND",O173,IF(AND(M173="ND",O173="ND"),"ND")))))</f>
        <v>0.36399999999999999</v>
      </c>
    </row>
    <row r="174" spans="6:22" ht="16" x14ac:dyDescent="0.2">
      <c r="F174" t="s">
        <v>722</v>
      </c>
      <c r="G174" t="s">
        <v>659</v>
      </c>
      <c r="H174" t="s">
        <v>21</v>
      </c>
      <c r="I174" t="s">
        <v>723</v>
      </c>
      <c r="J174" s="2" t="s">
        <v>724</v>
      </c>
      <c r="K174">
        <v>164.1</v>
      </c>
      <c r="L174" t="s">
        <v>50</v>
      </c>
      <c r="M174">
        <v>4.8000000000000001E-2</v>
      </c>
      <c r="N174">
        <v>7.43</v>
      </c>
      <c r="O174">
        <v>0.48199999999999998</v>
      </c>
      <c r="P174" t="s">
        <v>24</v>
      </c>
      <c r="Q174" t="s">
        <v>25</v>
      </c>
      <c r="R174">
        <v>17.899999999999999</v>
      </c>
      <c r="S174">
        <v>0</v>
      </c>
      <c r="T174">
        <v>2</v>
      </c>
      <c r="U174">
        <v>1</v>
      </c>
      <c r="V174">
        <f>+IF(AND(O174&gt;=M174,O174&lt;&gt;"ND",M174&lt;&gt;"ND"),O174,IF(AND(O174&lt;M174,O174&lt;&gt;"ND",M174&lt;&gt;"ND"),M174,IF(O174="ND",M174,IF(M174="ND",O174,IF(AND(M174="ND",O174="ND"),"ND")))))</f>
        <v>0.48199999999999998</v>
      </c>
    </row>
    <row r="175" spans="6:22" ht="16" x14ac:dyDescent="0.2">
      <c r="F175" t="s">
        <v>725</v>
      </c>
      <c r="G175" t="s">
        <v>659</v>
      </c>
      <c r="H175" t="s">
        <v>21</v>
      </c>
      <c r="I175" t="s">
        <v>726</v>
      </c>
      <c r="J175" s="2" t="s">
        <v>727</v>
      </c>
      <c r="K175">
        <v>164.1</v>
      </c>
      <c r="L175" t="s">
        <v>50</v>
      </c>
      <c r="M175">
        <v>8.6999999999999994E-2</v>
      </c>
      <c r="N175">
        <v>33.450000000000003</v>
      </c>
      <c r="O175">
        <v>8.72E-2</v>
      </c>
      <c r="P175" t="s">
        <v>24</v>
      </c>
      <c r="Q175" t="s">
        <v>25</v>
      </c>
      <c r="R175">
        <v>2</v>
      </c>
      <c r="S175">
        <v>0</v>
      </c>
      <c r="T175">
        <v>2</v>
      </c>
      <c r="U175">
        <v>1</v>
      </c>
      <c r="V175">
        <f>+IF(AND(O175&gt;=M175,O175&lt;&gt;"ND",M175&lt;&gt;"ND"),O175,IF(AND(O175&lt;M175,O175&lt;&gt;"ND",M175&lt;&gt;"ND"),M175,IF(O175="ND",M175,IF(M175="ND",O175,IF(AND(M175="ND",O175="ND"),"ND")))))</f>
        <v>8.72E-2</v>
      </c>
    </row>
  </sheetData>
  <autoFilter ref="F5:T172" xr:uid="{00000000-0001-0000-0000-000000000000}">
    <filterColumn colId="10" showButton="0"/>
  </autoFilter>
  <mergeCells count="18">
    <mergeCell ref="P5:Q5"/>
    <mergeCell ref="P6:P7"/>
    <mergeCell ref="Q6:Q7"/>
    <mergeCell ref="H5:H8"/>
    <mergeCell ref="G5:G8"/>
    <mergeCell ref="I5:I8"/>
    <mergeCell ref="F5:F8"/>
    <mergeCell ref="O6:O8"/>
    <mergeCell ref="N6:N8"/>
    <mergeCell ref="M6:M8"/>
    <mergeCell ref="L6:L8"/>
    <mergeCell ref="K6:K8"/>
    <mergeCell ref="J5:J8"/>
    <mergeCell ref="R6:R8"/>
    <mergeCell ref="S6:S8"/>
    <mergeCell ref="V5:V8"/>
    <mergeCell ref="U5:U8"/>
    <mergeCell ref="T6:T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FF22-63FA-493C-9CEF-D990214F8359}">
  <sheetPr codeName="Hoja3"/>
  <dimension ref="C1:O62"/>
  <sheetViews>
    <sheetView tabSelected="1" view="pageBreakPreview" topLeftCell="F7" zoomScale="88" zoomScaleNormal="100" zoomScaleSheetLayoutView="88" workbookViewId="0">
      <selection activeCell="N11" sqref="N11:N13"/>
    </sheetView>
  </sheetViews>
  <sheetFormatPr baseColWidth="10" defaultColWidth="11.5" defaultRowHeight="14" x14ac:dyDescent="0.15"/>
  <cols>
    <col min="1" max="2" width="0" style="3" hidden="1" customWidth="1"/>
    <col min="3" max="4" width="11.5" style="3"/>
    <col min="5" max="5" width="14.1640625" style="3" customWidth="1"/>
    <col min="6" max="6" width="20.5" style="3" customWidth="1"/>
    <col min="7" max="7" width="24.5" style="3" customWidth="1"/>
    <col min="8" max="8" width="46.5" style="3" customWidth="1"/>
    <col min="9" max="11" width="11.5" style="3"/>
    <col min="12" max="12" width="12.5" style="3" customWidth="1"/>
    <col min="13" max="13" width="60.83203125" style="3" customWidth="1"/>
    <col min="14" max="14" width="16.83203125" style="3" customWidth="1"/>
    <col min="15" max="17" width="11.5" style="3"/>
    <col min="18" max="18" width="13.33203125" style="3" bestFit="1" customWidth="1"/>
    <col min="19" max="16384" width="11.5" style="3"/>
  </cols>
  <sheetData>
    <row r="1" spans="3:15" ht="14.5" customHeight="1" x14ac:dyDescent="0.15">
      <c r="C1" s="11"/>
      <c r="D1" s="12"/>
      <c r="E1" s="12"/>
      <c r="F1" s="12"/>
      <c r="G1" s="12"/>
      <c r="H1" s="12"/>
      <c r="I1" s="12"/>
      <c r="J1" s="12"/>
      <c r="K1" s="12"/>
      <c r="L1" s="12"/>
      <c r="M1" s="12"/>
      <c r="N1" s="12"/>
      <c r="O1" s="13"/>
    </row>
    <row r="2" spans="3:15" ht="14.5" customHeight="1" x14ac:dyDescent="0.15">
      <c r="C2" s="14"/>
      <c r="D2" s="15"/>
      <c r="E2" s="15"/>
      <c r="F2" s="15"/>
      <c r="G2" s="15"/>
      <c r="H2" s="15"/>
      <c r="I2" s="15"/>
      <c r="J2" s="15"/>
      <c r="K2" s="15"/>
      <c r="L2" s="15"/>
      <c r="M2" s="15"/>
      <c r="N2" s="15"/>
      <c r="O2" s="16"/>
    </row>
    <row r="3" spans="3:15" ht="14.5" customHeight="1" x14ac:dyDescent="0.15">
      <c r="C3" s="14"/>
      <c r="D3" s="15"/>
      <c r="E3" s="15"/>
      <c r="F3" s="15"/>
      <c r="G3" s="15"/>
      <c r="H3" s="15"/>
      <c r="I3" s="15"/>
      <c r="J3" s="15"/>
      <c r="K3" s="15"/>
      <c r="L3" s="15"/>
      <c r="M3" s="15"/>
      <c r="N3" s="15"/>
      <c r="O3" s="16"/>
    </row>
    <row r="4" spans="3:15" ht="13.75" customHeight="1" x14ac:dyDescent="0.15">
      <c r="C4" s="14"/>
      <c r="D4" s="15"/>
      <c r="E4" s="15"/>
      <c r="F4" s="15"/>
      <c r="G4" s="15"/>
      <c r="H4" s="15"/>
      <c r="I4" s="15"/>
      <c r="J4" s="15"/>
      <c r="K4" s="15"/>
      <c r="L4" s="15"/>
      <c r="M4" s="15"/>
      <c r="N4" s="15"/>
      <c r="O4" s="16"/>
    </row>
    <row r="5" spans="3:15" ht="14.5" customHeight="1" x14ac:dyDescent="0.15">
      <c r="C5" s="14"/>
      <c r="D5" s="15"/>
      <c r="E5" s="15"/>
      <c r="F5" s="15"/>
      <c r="G5" s="15"/>
      <c r="H5" s="15"/>
      <c r="I5" s="15"/>
      <c r="J5" s="15"/>
      <c r="K5" s="15"/>
      <c r="L5" s="15"/>
      <c r="M5" s="15"/>
      <c r="N5" s="15"/>
      <c r="O5" s="16"/>
    </row>
    <row r="6" spans="3:15" ht="19" thickBot="1" x14ac:dyDescent="0.2">
      <c r="C6" s="14"/>
      <c r="D6" s="15"/>
      <c r="E6" s="15"/>
      <c r="F6" s="15"/>
      <c r="G6" s="17"/>
      <c r="H6" s="15"/>
      <c r="I6" s="15"/>
      <c r="J6" s="18"/>
      <c r="K6" s="18"/>
      <c r="L6" s="18"/>
      <c r="M6" s="15"/>
      <c r="N6" s="18"/>
      <c r="O6" s="19"/>
    </row>
    <row r="7" spans="3:15" ht="21" thickBot="1" x14ac:dyDescent="0.25">
      <c r="C7" s="50" t="s">
        <v>692</v>
      </c>
      <c r="D7" s="51"/>
      <c r="E7" s="51"/>
      <c r="F7" s="51"/>
      <c r="G7" s="51"/>
      <c r="H7" s="52"/>
      <c r="I7" s="10"/>
      <c r="J7" s="50" t="s">
        <v>693</v>
      </c>
      <c r="K7" s="51"/>
      <c r="L7" s="51"/>
      <c r="M7" s="51"/>
      <c r="N7" s="51"/>
      <c r="O7" s="52"/>
    </row>
    <row r="8" spans="3:15" x14ac:dyDescent="0.15">
      <c r="C8" s="89" t="s">
        <v>643</v>
      </c>
      <c r="D8" s="90"/>
      <c r="E8" s="91"/>
      <c r="F8" s="68" t="s">
        <v>319</v>
      </c>
      <c r="G8" s="71" t="str">
        <f>+CONCATENATE(VLOOKUP(F8,AUXILIAR!$F$9:$H$175,3,FALSE)," // ",VLOOKUP(F8,AUXILIAR!$F$9:$H$175,2,FALSE))</f>
        <v>A3 // L3</v>
      </c>
      <c r="H8" s="74" t="str">
        <f>+IF(OR(G8="A1 // L1",G8="B1 // L2"),"LÍMITE DE CARGA POR TOXICIDAD",IF(OR(G8="A2 // L2",G8="A3 // L3",G8="A1/A2 // L2",G8="A2L // L2",G8="B2 // L2",G8="B3 // L2",G8="B2L // L2"),"LÍMITE DE CARGA SEGÚN EL CRITERIO MÁS RESTRICTIVO, INFLAMABILIDAD O TOXICIDAD","-"))</f>
        <v>LÍMITE DE CARGA SEGÚN EL CRITERIO MÁS RESTRICTIVO, INFLAMABILIDAD O TOXICIDAD</v>
      </c>
      <c r="I8" s="7"/>
      <c r="J8" s="139" t="s">
        <v>674</v>
      </c>
      <c r="K8" s="140"/>
      <c r="L8" s="145" t="str">
        <f>+MID(G8,1,1)</f>
        <v>A</v>
      </c>
      <c r="M8" s="139" t="s">
        <v>664</v>
      </c>
      <c r="N8" s="140"/>
      <c r="O8" s="118">
        <v>1</v>
      </c>
    </row>
    <row r="9" spans="3:15" ht="14.5" customHeight="1" x14ac:dyDescent="0.15">
      <c r="C9" s="92"/>
      <c r="D9" s="93"/>
      <c r="E9" s="94"/>
      <c r="F9" s="69"/>
      <c r="G9" s="72"/>
      <c r="H9" s="75"/>
      <c r="I9" s="7"/>
      <c r="J9" s="141"/>
      <c r="K9" s="142"/>
      <c r="L9" s="146"/>
      <c r="M9" s="141"/>
      <c r="N9" s="142"/>
      <c r="O9" s="148"/>
    </row>
    <row r="10" spans="3:15" ht="27.5" customHeight="1" thickBot="1" x14ac:dyDescent="0.2">
      <c r="C10" s="95"/>
      <c r="D10" s="96"/>
      <c r="E10" s="97"/>
      <c r="F10" s="70"/>
      <c r="G10" s="73"/>
      <c r="H10" s="76"/>
      <c r="I10" s="7"/>
      <c r="J10" s="143"/>
      <c r="K10" s="144"/>
      <c r="L10" s="147"/>
      <c r="M10" s="143"/>
      <c r="N10" s="144"/>
      <c r="O10" s="119"/>
    </row>
    <row r="11" spans="3:15" ht="13.75" customHeight="1" x14ac:dyDescent="0.15">
      <c r="C11" s="77" t="s">
        <v>662</v>
      </c>
      <c r="D11" s="78"/>
      <c r="E11" s="79"/>
      <c r="F11" s="107" t="s">
        <v>655</v>
      </c>
      <c r="G11" s="108"/>
      <c r="H11" s="109"/>
      <c r="I11" s="7"/>
      <c r="J11" s="139" t="s">
        <v>676</v>
      </c>
      <c r="K11" s="151"/>
      <c r="L11" s="140"/>
      <c r="M11" s="162" t="s">
        <v>667</v>
      </c>
      <c r="N11" s="165" t="s">
        <v>677</v>
      </c>
      <c r="O11" s="83">
        <v>187.5</v>
      </c>
    </row>
    <row r="12" spans="3:15" ht="13.75" customHeight="1" x14ac:dyDescent="0.15">
      <c r="C12" s="126"/>
      <c r="D12" s="127"/>
      <c r="E12" s="128"/>
      <c r="F12" s="110"/>
      <c r="G12" s="111"/>
      <c r="H12" s="112"/>
      <c r="I12" s="7"/>
      <c r="J12" s="141"/>
      <c r="K12" s="152"/>
      <c r="L12" s="142"/>
      <c r="M12" s="163"/>
      <c r="N12" s="166"/>
      <c r="O12" s="168"/>
    </row>
    <row r="13" spans="3:15" ht="14.5" customHeight="1" thickBot="1" x14ac:dyDescent="0.2">
      <c r="C13" s="80"/>
      <c r="D13" s="81"/>
      <c r="E13" s="82"/>
      <c r="F13" s="113"/>
      <c r="G13" s="114"/>
      <c r="H13" s="115"/>
      <c r="I13" s="7"/>
      <c r="J13" s="143"/>
      <c r="K13" s="153"/>
      <c r="L13" s="144"/>
      <c r="M13" s="164"/>
      <c r="N13" s="167"/>
      <c r="O13" s="84"/>
    </row>
    <row r="14" spans="3:15" ht="18" customHeight="1" thickBot="1" x14ac:dyDescent="0.2">
      <c r="C14" s="129" t="s">
        <v>663</v>
      </c>
      <c r="D14" s="130"/>
      <c r="E14" s="131"/>
      <c r="F14" s="116">
        <v>10</v>
      </c>
      <c r="G14" s="85" t="s">
        <v>657</v>
      </c>
      <c r="H14" s="118" t="s">
        <v>649</v>
      </c>
      <c r="I14" s="7"/>
      <c r="J14" s="154" t="s">
        <v>675</v>
      </c>
      <c r="K14" s="155"/>
      <c r="L14" s="155"/>
      <c r="M14" s="155"/>
      <c r="N14" s="155"/>
      <c r="O14" s="156"/>
    </row>
    <row r="15" spans="3:15" ht="27" customHeight="1" thickBot="1" x14ac:dyDescent="0.2">
      <c r="C15" s="132"/>
      <c r="D15" s="133"/>
      <c r="E15" s="134"/>
      <c r="F15" s="117"/>
      <c r="G15" s="86"/>
      <c r="H15" s="119"/>
      <c r="I15" s="7"/>
      <c r="J15" s="59" t="str">
        <f>+IF(AND(L8="A",OR(M11=AUXILIAR!B30,M11=AUXILIAR!B34)),"FALSO",
IF(AND(OR(L8="A",L8="B"),O8=3),"SIN LÍMITE DE CARGA",
IF(AND(OR(L8="A",L8="B"),O8=4),"DEPENDE DE LA UBICACIÓN DE LA ENVOLVENTE VENTILADA Y LA ACCESIBILIDAD DEL LOCAL DONDE SE ENCUENTRA",
IF(AND(L8="A",M11=AUXILIAR!B26,OR(O8=1,O8=2)),CONCATENATE(O11*VLOOKUP(F8,AUXILIAR!$F$9:$V$175,17,FALSE)," kg"," ó ","APÉNDICE 4"),
IF(AND(L8="A",OR(M11=AUXILIAR!B27,M11=AUXILIAR!B28,M11=AUXILIAR!B31,M11=AUXILIAR!B32),O8=1),CONCATENATE(O11*VLOOKUP(F8,AUXILIAR!$F$9:$V$175,17,FALSE)," kg"," ó ","APÉNDICE 4"),
IF(AND(L8="A",OR(M11=AUXILIAR!B29,M11=AUXILIAR!B33),O8=1),"SIN LÍMITE DE CARGA",
IF(AND(L8="A",OR(M11=AUXILIAR!B27,M11=AUXILIAR!B28,M11=AUXILIAR!B29,M11=AUXILIAR!B31,M11=AUXILIAR!B32,M11=AUXILIAR!B33),O8=2),"SIN LÍMITE DE CARGA",
IF(AND(L8="B",M11=AUXILIAR!B26,OR(O8=1,O8=2)),CONCATENATE(O11*VLOOKUP(F8,AUXILIAR!$F$9:$V$175,17,FALSE)," kg PARA OTROS SISTEMAS"," ó ","2,5 kg PARA SISTEMAS DE ABSORCIÓN/ADSORCIÓN SELLADOS"),
IF(AND(L8="B",OR(M11=AUXILIAR!B27,M11=AUXILIAR!B28),O8=1),CONCATENATE(O11*VLOOKUP(F8,AUXILIAR!$F$9:$V$175,17,FALSE)," kg"),
IF(AND(L8="B",OR(M11=AUXILIAR!B27,M11=AUXILIAR!B28,M11=AUXILIAR!B33),O8=2),"MÁXIMO 25 kg",
IF(AND(L8="B",OR(M11=AUXILIAR!B29,M11=AUXILIAR!B30,M11=AUXILIAR!B33),O8=1),"MÁXIMO 10 kg",
IF(AND(L8="B",M11=AUXILIAR!B30,O8=2),"SIN LÍMITE DE CARGA",
IF(AND(L8="B",M11=AUXILIAR!B29,O8=2),"MÁXIMO 25 kg",
IF(AND(L8="B",M11=AUXILIAR!B34,O8=1),"MÁXIMO 50 kg Y CON SALIDAS DE EMERGENCIA",
IF(AND(L8="B",M11=AUXILIAR!B34,O8=2),"SIN LÍMITE DE CARGA",
IF(AND(L8="B",M11=AUXILIAR!B32,O8=1),"MÁXIMO 10 kg",
IF(AND(L8="B",M11=AUXILIAR!B32,O8=2),"MÁXIMO 25 kg","-")))))))))))))))))</f>
        <v>13,3125 kg ó APÉNDICE 4</v>
      </c>
      <c r="K15" s="157"/>
      <c r="L15" s="157"/>
      <c r="M15" s="157"/>
      <c r="N15" s="157"/>
      <c r="O15" s="158"/>
    </row>
    <row r="16" spans="3:15" ht="14.5" customHeight="1" thickBot="1" x14ac:dyDescent="0.2">
      <c r="C16" s="77" t="s">
        <v>644</v>
      </c>
      <c r="D16" s="78"/>
      <c r="E16" s="79"/>
      <c r="F16" s="135" t="s">
        <v>650</v>
      </c>
      <c r="G16" s="136"/>
      <c r="H16" s="118"/>
      <c r="I16" s="7"/>
      <c r="J16" s="159"/>
      <c r="K16" s="160"/>
      <c r="L16" s="160"/>
      <c r="M16" s="160"/>
      <c r="N16" s="160"/>
      <c r="O16" s="161"/>
    </row>
    <row r="17" spans="3:15" ht="49.75" customHeight="1" thickBot="1" x14ac:dyDescent="0.2">
      <c r="C17" s="80"/>
      <c r="D17" s="81"/>
      <c r="E17" s="82"/>
      <c r="F17" s="137"/>
      <c r="G17" s="138"/>
      <c r="H17" s="119"/>
      <c r="I17" s="7"/>
      <c r="J17" s="149"/>
      <c r="K17" s="149"/>
      <c r="L17" s="149"/>
      <c r="M17" s="149"/>
      <c r="N17" s="149"/>
      <c r="O17" s="150"/>
    </row>
    <row r="18" spans="3:15" ht="13.75" customHeight="1" x14ac:dyDescent="0.15">
      <c r="C18" s="77" t="s">
        <v>647</v>
      </c>
      <c r="D18" s="78"/>
      <c r="E18" s="79"/>
      <c r="F18" s="83">
        <v>3</v>
      </c>
      <c r="G18" s="85" t="s">
        <v>648</v>
      </c>
      <c r="H18" s="87" t="s">
        <v>650</v>
      </c>
      <c r="I18" s="7"/>
      <c r="J18" s="139" t="s">
        <v>715</v>
      </c>
      <c r="K18" s="140"/>
      <c r="L18" s="145">
        <f>+VLOOKUP(F8,AUXILIAR!F9:U172,16,FALSE)</f>
        <v>3</v>
      </c>
      <c r="M18" s="139" t="s">
        <v>664</v>
      </c>
      <c r="N18" s="140"/>
      <c r="O18" s="68">
        <v>1</v>
      </c>
    </row>
    <row r="19" spans="3:15" ht="42.5" customHeight="1" thickBot="1" x14ac:dyDescent="0.2">
      <c r="C19" s="80"/>
      <c r="D19" s="81"/>
      <c r="E19" s="82"/>
      <c r="F19" s="84"/>
      <c r="G19" s="86"/>
      <c r="H19" s="88"/>
      <c r="I19" s="7"/>
      <c r="J19" s="141"/>
      <c r="K19" s="142"/>
      <c r="L19" s="146"/>
      <c r="M19" s="141"/>
      <c r="N19" s="142"/>
      <c r="O19" s="69"/>
    </row>
    <row r="20" spans="3:15" ht="20.5" customHeight="1" thickBot="1" x14ac:dyDescent="0.2">
      <c r="C20" s="120" t="s">
        <v>645</v>
      </c>
      <c r="D20" s="121"/>
      <c r="E20" s="121"/>
      <c r="F20" s="121"/>
      <c r="G20" s="121"/>
      <c r="H20" s="122"/>
      <c r="I20" s="7"/>
      <c r="J20" s="143"/>
      <c r="K20" s="144"/>
      <c r="L20" s="147"/>
      <c r="M20" s="143"/>
      <c r="N20" s="144"/>
      <c r="O20" s="70"/>
    </row>
    <row r="21" spans="3:15" ht="15" customHeight="1" thickBot="1" x14ac:dyDescent="0.2">
      <c r="C21" s="123"/>
      <c r="D21" s="124"/>
      <c r="E21" s="124"/>
      <c r="F21" s="124"/>
      <c r="G21" s="124"/>
      <c r="H21" s="125"/>
      <c r="I21" s="7"/>
      <c r="J21" s="139" t="s">
        <v>676</v>
      </c>
      <c r="K21" s="151"/>
      <c r="L21" s="140"/>
      <c r="M21" s="162" t="s">
        <v>683</v>
      </c>
      <c r="N21" s="165" t="s">
        <v>677</v>
      </c>
      <c r="O21" s="83">
        <v>187.5</v>
      </c>
    </row>
    <row r="22" spans="3:15" ht="14.5" customHeight="1" x14ac:dyDescent="0.15">
      <c r="C22" s="59" t="str">
        <f>+IF(AND(OR(F11="Equipo compacto",F11="Equipo partido"),F16="Sí"),"INSTALACIÓN DE NIVEL 2",
IF(AND(F11="Equipo compacto",G8="A1 // L1",F18&gt;=2.5,F16="No"),"INSTALACIÓN DE NIVEL 1",
IF(AND(F11="Equipo compacto",G8="A1 // L1",F18&lt;2.5,F16="No"),"INSTALACIÓN NO SUJETA AL RSIF",
IF(AND(F11="Equipo compacto",G8="A3 // L3",F18&gt;=0.5,F18&lt;=70,F16="No",OR(H18="No",H18="Al aire libre")),"INSTALACIÓN DE NIVEL 2 ACOGIDA A LA IF-20",
IF(AND(F11="Equipo compacto",G8="A3 // L3",F18&gt;=0.5,F18&lt;=5,F16="No",H18="Sí"),"INSTALACIÓN DE NIVEL 2 ACOGIDA A LA IF-20",
IF(AND(F11="Equipo compacto",G8="A3 // L3",F18&lt;0.5,F16="No"),"INSTALACIÓN NO SUJETA AL RSIF",
IF(AND(F11="Equipo compacto",G8="A3 // L3",F18&gt;70,F16="No",OR(H18="No",H18="Al aire libre")),"INSTALACIÓN DE NIVEL 2",
IF(AND(F11="Equipo compacto",G8="A3 // L3",F18&gt;5,F16="No",H18="Sí"),"INSTALACIÓN DE NIVEL 2",
IF(AND(F11="Equipo compacto",OR(G8="A1/A2 // L2",G8="A2 // L2",G8="B1 // L2",G8="B2 // L2",G8="B2L // L2"),F18&gt;=0.5,F18&lt;=70,F16="No",OR(H18="No",H18="Al aire libre")),"INSTALACIÓN DE NIVEL 2 ACOGIDA A LA IF-20",
IF(AND(F11="Equipo compacto",OR(G8="A1/A2 // L2",G8="A2 // L2",G8="B1 // L2",G8="B2 // L2",G8="B2L // L2"),F18&gt;=0.5,F18&lt;=5,F16="No",H18="Sí"),"INSTALACIÓN DE NIVEL 2 ACOGIDA A LA IF-20",
IF(AND(F11="Equipo compacto",OR(G8="A1/A2 // L2",G8="A2 // L2",G8="B1 // L2",G8="B2 // L2",G8="B2L // L2"),F18&gt;70,F16="No",OR(H18="No",H18="Al aire libre")),"INSTALACIÓN DE NIVEL 2",
IF(AND(F11="Equipo compacto",OR(G8="A1/A2 // L2",G8="A2 // L2",G8="B1 // L2",G8="B2 // L2",G8="B2L // L2"),F18&gt;5,F16="No",H18="Sí"),"INSTALACIÓN DE NIVEL 2",
IF(AND(F11="Equipo compacto",OR(G8="A1/A2 // L2",G8="A2 // L2",G8="B1 // L2",G8="B2 // L2",G8="B2L // L2"),F18&lt;0.5,F16="No"),"INSTALACIÓN NO SUJETA AL RSIF",
IF(AND(F11="Equipo compacto",G8="A2L // L2",F18&gt;=IFERROR(VLOOKUP(F8,AUXILIAR!$F$9:$Q$175,12,FALSE)*4*1.5,0),F16="No",H14="No",F14&lt;=30),"INSTALACIÓN DE NIVEL 2 QUE PUEDE SER EJECUTADA COMO DE NIVEL 1",
IF(AND(F11="Equipo compacto",G8="A2L // L2",F18&gt;=IFERROR(VLOOKUP(F8,AUXILIAR!$F$9:$Q$175,12,FALSE)*4*1.5,0),F16="No",H14="Sí",F14&lt;=100),"INSTALACIÓN DE NIVEL 2 QUE PUEDE SER EJECUTADA COMO DE NIVEL 1",
IF(AND(F11="Equipo compacto",G8="A2L // L2",F18&gt;=IFERROR(VLOOKUP(F8,AUXILIAR!$F$9:$Q$175,12,FALSE)*4*1.5,0),OR(H18="No",H18="Al aire libre"),F18&lt;=70),"INSTALACIÓN DE NIVEL 2 ACOGIDA A LA IF-20",
IF(AND(F11="Equipo compacto",G8="A2L // L2",F18&gt;=IFERROR(VLOOKUP(F8,AUXILIAR!$F$9:$Q$175,12,FALSE)*4*1.5,0),H18="SÍ",F18&lt;=5),"INSTALACIÓN DE NIVEL 2 ACOGIDA A LA IF-20",
IF(AND(F11="Equipo compacto",G8="A2L // L2",F18&gt;=IFERROR(VLOOKUP(F8,AUXILIAR!$F$9:$Q$175,12,FALSE)*4*1.5,0),F16="No",H14="No",F14&gt;30),"INSTALACIÓN DE NIVEL 2",
IF(AND(F11="Equipo compacto",G8="A2L // L2",F18&gt;=IFERROR(VLOOKUP(F8,AUXILIAR!$F$9:$Q$175,12,FALSE)*4*1.5,0),F16="No",H14="Sí",F14&gt;100),"INSTALACIÓN DE NIVEL 2",
IF(AND(F11="Equipo compacto",G8="A2L // L2",F18&lt;IFERROR(VLOOKUP(F8,AUXILIAR!$F$9:$Q$175,12,FALSE)*4*1.5,0),F16="No"),"INSTALACIÓN NO SUJETA AL RSIF",
IF(AND(F11="Equipo partido",G8="A1 // L1",F18&lt;2.5),"INSTALACIÓN NO SUJETA AL RSIF",
IF(AND(F11="Equipo partido",G8="A1 // L1",F18&gt;=2.5,H14="Sí",F14&lt;=100),"INSTALACIÓN DE NIVEL 1",
IF(AND(F11="Equipo partido",G8="A1 // L1",F18&gt;=2.5,H14="Sí",F14&gt;100),"INSTALACIÓN DE NIVEL 2",
IF(AND(F11="Equipo partido",G8="A1 // L1",F18&gt;=2.5,H14="No",F14&lt;=30),"INSTALACIÓN DE NIVEL 1",
IF(AND(F11="Equipo partido",G8="A1 // L1",F18&gt;=2.5,H14="No",F14&gt;30),"INSTALACIÓN DE NIVEL 2",
IF(AND(F11="Equipo partido",G8="A3 // L3",F18&gt;=0.5),"INSTALACIÓN DE NIVEL 2",
IF(AND(F11="Equipo partido",G8="A3 // L3",F18&lt;0.5),"INSTALACIÓN NO SUJETA AL RSIF",
IF(AND(F11="Equipo partido",OR(G8="A1/A2 // L2",G8="A2 // L2",G8="B1 // L2",G8="B2 // L2",G8="B2L // L2"),F18&gt;=0.5),"INSTALACIÓN DE NIVEL 2",
IF(AND(F11="Equipo partido",OR(G8="A1/A2 // L2",G8="A2 // L2",G8="B1 // L2",G8="B2 // L2",G8="B2L // L2"),F18&lt;0.5),"INSTALACIÓN NO SUJETA AL RSIF",
IF(AND(F11="Equipo partido",G8="A2L // L2",F18&gt;=VLOOKUP(F8,AUXILIAR!$F$9:$Q$175,12,FALSE)*4*1.5,H14="No",F14&lt;=30),"INSTALACIÓN DE NIVEL 1",
IF(AND(F11="Equipo partido",G8="A2L // L2",F18&gt;=VLOOKUP(F8,AUXILIAR!$F$9:$Q$175,12,FALSE)*4*1.5,H14="No",F14&gt;30),"INSTALACIÓN DE NIVEL 2",
IF(AND(F11="Equipo partido",G8="A2L // L2",F18&gt;=VLOOKUP(F8,AUXILIAR!$F$9:$Q$175,12,FALSE)*4*1.5,H14="Sí",F14&lt;=100),"INSTALACIÓN DE NIVEL 1",
IF(AND(F11="Equipo partido",G8="A2L // L2",F18&gt;=VLOOKUP(F8,AUXILIAR!$F$9:$Q$175,12,FALSE)*4*1.5,H14="Sí",F14&gt;100),"INSTALACIÓN DE NIVEL 2",
IF(AND(F11="Equipo partido",G8="A2L // L2",F18&lt;VLOOKUP(F8,AUXILIAR!$F$9:$Q$175,12,FALSE)*4*1.5),"INSTALACIÓN NO SUJETA AL RSIF","-"))))))))))))))))))))))))))))))))))</f>
        <v>INSTALACIÓN DE NIVEL 2 ACOGIDA A LA IF-20</v>
      </c>
      <c r="D22" s="60"/>
      <c r="E22" s="60"/>
      <c r="F22" s="60"/>
      <c r="G22" s="60"/>
      <c r="H22" s="61"/>
      <c r="I22" s="7"/>
      <c r="J22" s="141"/>
      <c r="K22" s="152"/>
      <c r="L22" s="142"/>
      <c r="M22" s="163"/>
      <c r="N22" s="166"/>
      <c r="O22" s="168"/>
    </row>
    <row r="23" spans="3:15" ht="19.25" customHeight="1" thickBot="1" x14ac:dyDescent="0.2">
      <c r="C23" s="62"/>
      <c r="D23" s="63"/>
      <c r="E23" s="63"/>
      <c r="F23" s="63"/>
      <c r="G23" s="63"/>
      <c r="H23" s="64"/>
      <c r="I23" s="7"/>
      <c r="J23" s="143"/>
      <c r="K23" s="153"/>
      <c r="L23" s="144"/>
      <c r="M23" s="164"/>
      <c r="N23" s="167"/>
      <c r="O23" s="84"/>
    </row>
    <row r="24" spans="3:15" ht="18" customHeight="1" thickBot="1" x14ac:dyDescent="0.2">
      <c r="C24" s="62"/>
      <c r="D24" s="63"/>
      <c r="E24" s="63"/>
      <c r="F24" s="63"/>
      <c r="G24" s="63"/>
      <c r="H24" s="64"/>
      <c r="I24" s="7"/>
      <c r="J24" s="154" t="s">
        <v>678</v>
      </c>
      <c r="K24" s="155"/>
      <c r="L24" s="155"/>
      <c r="M24" s="155"/>
      <c r="N24" s="155"/>
      <c r="O24" s="156"/>
    </row>
    <row r="25" spans="3:15" ht="14.5" customHeight="1" x14ac:dyDescent="0.15">
      <c r="C25" s="62"/>
      <c r="D25" s="63"/>
      <c r="E25" s="63"/>
      <c r="F25" s="63"/>
      <c r="G25" s="63"/>
      <c r="H25" s="64"/>
      <c r="I25" s="7"/>
      <c r="J25" s="59" t="b">
        <f>+IF(AND(OR(L18="2L",L18=2),OR(M21=AUXILIAR!B44,M21=AUXILIAR!B45,M21=AUXILIAR!B48,M21=AUXILIAR!B49)),"FALSO",
IF(AND(L18="2L",OR(M21=AUXILIAR!B53,M21=AUXILIAR!B54)),"FALSO",
IF(AND(OR(L18=2,L18=3),(M21=AUXILIAR!B52)),"FALSO",
IF(AND(L18="2L",O18=4),CONCATENATE("CARGA MÁXIMA DE ",130*1.5*VLOOKUP(F8,AUXILIAR!$F$9:$Q$175,12,FALSE)," kg"),
IF(AND(L18="2L",O18=3),"SIN LÍMITE DE CARGA",
IF(AND(L18="2L",OR(O18=1,O18=2),M21=AUXILIAR!B42),CONCATENATE(26*1.5*VLOOKUP(F8,AUXILIAR!$F$9:$Q$175,12,FALSE)," kg SEGÚN APÉNDICE 3 Ó ",130*1.5*VLOOKUP(F8,AUXILIAR!$F$9:$Q$175,12,FALSE)," kg SEGÚN APÉNDICE 4"),
IF(AND(L18="2L",OR(O18=1,O18=2),M21=AUXILIAR!B43),IF(0.2*VLOOKUP(F8,AUXILIAR!$F$9:$Q$175,12,FALSE)*O21&lt;=26*1.5*VLOOKUP(F8,AUXILIAR!$F$9:$Q$175,12,FALSE),CONCATENATE(0.2*VLOOKUP(F8,AUXILIAR!$F$9:$Q$175,12,FALSE)*O21," kg SEGÚN APÉNDICE 3"),CONCATENATE(130*1.5*VLOOKUP(F8,AUXILIAR!$F$9:$Q$175,12,FALSE)," kg SEGÚN APÉNDICE 4")),
IF(AND(L18="2L",OR(O18=1,O18=2),M21=AUXILIAR!B46),CONCATENATE(26*1.5*VLOOKUP(F8,AUXILIAR!$F$9:$Q$175,12,FALSE)," kg SEGÚN APÉNDICE 3"," Ó ",130*1.5*VLOOKUP(F8,AUXILIAR!$F$9:$Q$175,12,FALSE)," kg SEGÚN APÉNDICE 4"),
IF(AND(L18="2L",O18=1,M21=AUXILIAR!B47),IF(0.2*VLOOKUP(F8,AUXILIAR!$F$9:$Q$175,12,FALSE)*O21&lt;=26*1.5*VLOOKUP(F8,AUXILIAR!$F$9:$Q$175,12,FALSE),CONCATENATE(0.2*VLOOKUP(F8,AUXILIAR!$F$9:$Q$175,12,FALSE)*O21," kg SEGÚN APÉNDICE 3"),CONCATENATE(130*1.5*VLOOKUP(F8,AUXILIAR!$F$9:$Q$175,12,FALSE)," SEGÚN APÉNDICE 4")),
IF(AND(L18="2L",O18=2,M21=AUXILIAR!B47),IF(0.2*VLOOKUP(F8,AUXILIAR!$F$9:$Q$175,12,FALSE)*O21&lt;=25,CONCATENATE(0.2*VLOOKUP(F8,AUXILIAR!$F$9:$Q$175,12,FALSE)*O21," kg"),CONCATENATE(130*1.5*VLOOKUP(F8,AUXILIAR!$F$9:$Q$175,12,FALSE)," kg SEGÚN APÉNDICE 4")),
IF(AND(L18="2L",OR(O18=1,O18=2),M21=AUXILIAR!B50),CONCATENATE(26*1.5*VLOOKUP(F8,AUXILIAR!$F$9:$Q$175,12,FALSE)," kg SEGÚN APÉNDICE 3 Ó ",130*1.5*VLOOKUP(F8,AUXILIAR!$F$9:$Q$175,12,FALSE)," kg SEGÚN APÉNDICE 4"),
IF(AND(L18="2L",O18=1,M21=AUXILIAR!B51),IF(0.2*VLOOKUP(F8,AUXILIAR!$F$9:$Q$175,12,FALSE)*O21&lt;=26*1.5*VLOOKUP(F8,AUXILIAR!$F$9:$Q$175,12,FALSE),CONCATENATE(0.2*VLOOKUP(F8,AUXILIAR!$F$9:$Q$175,12,FALSE)*O21," kg"),CONCATENATE(130*1.5*VLOOKUP(F8,AUXILIAR!$F$9:$Q$175,12,FALSE)," kg SEGÚN APÉNDICE 4")),
IF(AND(L18="2L",O18=2,M21=AUXILIAR!B51),IF(0.2*VLOOKUP(F8,AUXILIAR!$F$9:$Q$175,12,FALSE)*O21&lt;=25,CONCATENATE(0.2*VLOOKUP(F8,AUXILIAR!$F$9:$Q$175,12,FALSE)*O21," kg"),CONCATENATE(130*1.5*VLOOKUP(F8,AUXILIAR!$F$9:$Q$175,12,FALSE)," kg SEGÚN APÉNDICE 4")),
IF(AND(L18="2L",O18=1,M21=AUXILIAR!B52),IF(0.2*VLOOKUP(F8,AUXILIAR!$F$9:$Q$175,12,FALSE)*O21&lt;=50,CONCATENATE(0.2*VLOOKUP(F8,AUXILIAR!$F$9:$Q$175,12,FALSE)*O21," kg"),CONCATENATE(130*1.5*VLOOKUP(F8,AUXILIAR!$F$9:$Q$175,12,FALSE)," kg SEGÚN APÉNDICE 4")),
IF(AND(L18="2L",O18=2,M21=AUXILIAR!B52),"SIN LÍMITE DE CARGA",
IF(AND(L18=2,O18=3),"SIN LÍMITE DE CARGA",
IF(AND(L18=2,O18=4),CONCATENATE("CARGA MÁXIMA DE ",130*VLOOKUP(F8,AUXILIAR!$F$9:$Q$175,12,FALSE)," kg"),
IF(AND(L18=2,OR(O18=1,O18=2,),M21=AUXILIAR!B42),CONCATENATE("CARGA MÁXIMA DE ",26*VLOOKUP(F8,AUXILIAR!$F$9:$Q$175,12,FALSE)," kg SEGÚN APÉNDICE 3"),
IF(AND(L18=2,OR(O18=1,O18=2,),M21=AUXILIAR!B43),IF(0.2*VLOOKUP(F8,AUXILIAR!$F$9:$Q$175,12,FALSE)*O21&lt;=26*VLOOKUP(F8,AUXILIAR!$F$9:$Q$175,12,FALSE),CONCATENATE(0.2*VLOOKUP(F8,AUXILIAR!$F$9:$Q$175,12,FALSE)*O21," kg"),CONCATENATE(26*VLOOKUP(F8,AUXILIAR!$F$9:$Q$175,12,FALSE)," kg")),
IF(AND(L18=2,OR(O18=1,O18=2,),M21=AUXILIAR!B46),CONCATENATE("CARGA MÁXIMA DE ",26*VLOOKUP(F8,AUXILIAR!$F$9:$Q$175,12,FALSE)," kg SEGÚN APÉNDICE 3"),
IF(AND(L18=2,OR(O18=1,O18=2,),M21=AUXILIAR!B47),IF(0.2*VLOOKUP(F8,AUXILIAR!$F$9:$Q$175,12,FALSE)*O21&lt;=26*VLOOKUP(F8,AUXILIAR!$F$9:$Q$175,12,FALSE),CONCATENATE(0.2*VLOOKUP(F8,AUXILIAR!$F$9:$Q$175,12,FALSE)*O21," kg"),CONCATENATE(26*VLOOKUP(F8,AUXILIAR!$F$9:$Q$175,12,FALSE)," kg")),
IF(AND(L18=2,OR(O18=1,O18=2,),M21=AUXILIAR!B50),CONCATENATE("CARGA MÁXIMA DE ",26*VLOOKUP(F8,AUXILIAR!$F$9:$Q$175,12,FALSE)," kg SEGÚN APÉNDICE 3"),
IF(AND(L18=2,OR(O18=1,O18=2,),M21=AUXILIAR!B53),IF(0.2*VLOOKUP(F8,AUXILIAR!$F$9:$Q$175,12,FALSE)*O21&lt;=26*VLOOKUP(F8,AUXILIAR!$F$9:$Q$175,12,FALSE),CONCATENATE(0.2*VLOOKUP(F8,AUXILIAR!$F$9:$Q$175,12,FALSE)*O21," kg"),CONCATENATE(26*VLOOKUP(F8,AUXILIAR!$F$9:$Q$175,12,FALSE)," kg")),
IF(AND(L18=2,O18=1,M21=AUXILIAR!B54),IF(0.2*VLOOKUP(F8,AUXILIAR!$F$9:$Q$175,12,FALSE)*O21&lt;=10,CONCATENATE(0.2*VLOOKUP(F8,AUXILIAR!$F$9:$Q$175,12,FALSE)*O21," kg"),"10 kg"),
IF(AND(L18=2,O18=2,M21=AUXILIAR!B54),IF(0.2*VLOOKUP(F8,AUXILIAR!$F$9:$Q$175,12,FALSE)*O21&lt;=25,CONCATENATE(0.2*VLOOKUP(F8,AUXILIAR!$F$9:$Q$175,12,FALSE)*O21," kg"),"25 kg"),
IF(AND(L18=3,O18=4),CONCATENATE(130*VLOOKUP(F8,AUXILIAR!$F$9:$Q$175,12,FALSE)," kg COMO MÁXIMO"),
IF(AND(L18=3,O18=3,OR(M21=AUXILIAR!B42,M21=AUXILIAR!B44,M21=AUXILIAR!B45)),"MÁXIMO 5 kG",
IF(AND(L18=3,O18=3,OR(M21=AUXILIAR!B46,M21=AUXILIAR!B48,M21=AUXILIAR!B49)),"MÁXIMO 10 kG",
IF(AND(L18=3,O18=3,OR(M21=AUXILIAR!B50,M21=AUXILIAR!B53,M21=AUXILIAR!B54)),"SIN LÍMITE DE CARGA",
IF(AND(L18=3,OR(O18=1,O18=2),M21=AUXILIAR!B42),IF(26*VLOOKUP(F8,AUXILIAR!$F$9:$Q$175,12,FALSE)&lt;=1.5,CONCATENATE(26*VLOOKUP(F8,AUXILIAR!$F$9:$Q$175,12,FALSE)," kg SEGÚN APÉNDICE 3"),"1,5 kg"),
IF(AND(L18=3,OR(O18=1,O18=2),M21=AUXILIAR!B45),IF(0.2*VLOOKUP(F8,AUXILIAR!$F$9:$Q$175,12,FALSE)*O21&lt;=1,CONCATENATE(0.2*VLOOKUP(F8,AUXILIAR!$F$9:$Q$175,12,FALSE)*O21," kg Y EXCLUSIVAMENTE CON SISTEMAS SELLADOS"),"1 kg"),
IF(AND(L18=3,OR(O18=1,O18=2),M21=AUXILIAR!B44),IF(0.2*VLOOKUP(F8,AUXILIAR!$F$9:$Q$175,12,FALSE)*O21&lt;=1.5,CONCATENATE(0.2*VLOOKUP(F8,AUXILIAR!$F$9:$Q$175,12,FALSE)*O21," kg Y EXCLUSIVAMENTE CON SISTEMAS SELLADOS"),"1,5 kg"),
IF(AND(L18=3,OR(O18=1,O18=2),M21=AUXILIAR!B46),IF(26*VLOOKUP(F8,AUXILIAR!$F$9:$Q$175,12,FALSE)&lt;=1.5,CONCATENATE(26*VLOOKUP(F8,AUXILIAR!$F$9:$Q$175,12,FALSE)," kg SEGÚN APÉNDICE 3"),"1,5 kg"),
IF(AND(L18=3,OR(O18=1,O18=2),M21=AUXILIAR!B49),IF(0.2*VLOOKUP(F8,AUXILIAR!$F$9:$Q$175,12,FALSE)*O21&lt;=1,CONCATENATE(0.2*VLOOKUP(F8,AUXILIAR!$F$9:$Q$175,12,FALSE)*O21," kg"),"1 kg"),
IF(AND(L18=3,OR(O18=1,O18=2),M21=AUXILIAR!B48),IF(0.2*VLOOKUP(F8,AUXILIAR!$F$9:$Q$175,12,FALSE)*O21&lt;=2.5,CONCATENATE(0.2*VLOOKUP(F8,AUXILIAR!$F$9:$Q$175,12,FALSE)*O21," kg"),"2,5 kg"),
IF(AND(L18=3,OR(O18=1,O18=2),M21=AUXILIAR!B50),IF(26*VLOOKUP(F8,AUXILIAR!$F$9:$Q$175,12,FALSE)&lt;=1.5,CONCATENATE(26*VLOOKUP(F8,AUXILIAR!$F$9:$Q$175,12,FALSE)," kg SEGÚN APÉNDICE 3"),"1,5kg"),
IF(AND(L18=3,OR(O18=1,O18=2),M21=AUXILIAR!B53),IF(0.2*VLOOKUP(F8,AUXILIAR!$F$9:$Q$175,12,FALSE)*O21&lt;=1,CONCATENATE(0.2*VLOOKUP(F8,AUXILIAR!$F$9:$Q$175,12,FALSE)*O21," kg"),"1 kg"),
IF(AND(L18=3,O18=1,M21=AUXILIAR!B54),IF(0.2*VLOOKUP(F8,AUXILIAR!$F$9:$Q$175,12,FALSE)*O21&lt;=10,CONCATENATE(0.2*VLOOKUP(F8,AUXILIAR!$F$9:$Q$175,12,FALSE)*O21," kg"),"10 kg"),
IF(AND(L18=3,O18=2,M21=AUXILIAR!B54),IF(0.2*VLOOKUP(F8,AUXILIAR!$F$9:$Q$175,12,FALSE)*O21&lt;=25,CONCATENATE(0.2*VLOOKUP(F8,AUXILIAR!$F$9:$Q$175,12,FALSE)*O21," kg"),"25 kg"))))))))))))))))))))))))))))))))))))))))</f>
        <v>0</v>
      </c>
      <c r="K25" s="157"/>
      <c r="L25" s="157"/>
      <c r="M25" s="157"/>
      <c r="N25" s="157"/>
      <c r="O25" s="158"/>
    </row>
    <row r="26" spans="3:15" ht="15" customHeight="1" thickBot="1" x14ac:dyDescent="0.2">
      <c r="C26" s="65"/>
      <c r="D26" s="66"/>
      <c r="E26" s="66"/>
      <c r="F26" s="66"/>
      <c r="G26" s="66"/>
      <c r="H26" s="67"/>
      <c r="I26" s="7"/>
      <c r="J26" s="193"/>
      <c r="K26" s="194"/>
      <c r="L26" s="194"/>
      <c r="M26" s="194"/>
      <c r="N26" s="194"/>
      <c r="O26" s="195"/>
    </row>
    <row r="27" spans="3:15" ht="27.5" customHeight="1" thickBot="1" x14ac:dyDescent="0.2">
      <c r="C27" s="53" t="s">
        <v>646</v>
      </c>
      <c r="D27" s="54"/>
      <c r="E27" s="54"/>
      <c r="F27" s="54"/>
      <c r="G27" s="54"/>
      <c r="H27" s="55"/>
      <c r="I27" s="7"/>
      <c r="J27" s="159"/>
      <c r="K27" s="160"/>
      <c r="L27" s="160"/>
      <c r="M27" s="160"/>
      <c r="N27" s="160"/>
      <c r="O27" s="161"/>
    </row>
    <row r="28" spans="3:15" ht="14.5" customHeight="1" thickBot="1" x14ac:dyDescent="0.2">
      <c r="C28" s="56"/>
      <c r="D28" s="57"/>
      <c r="E28" s="57"/>
      <c r="F28" s="57"/>
      <c r="G28" s="57"/>
      <c r="H28" s="58"/>
      <c r="I28" s="7"/>
      <c r="J28" s="7"/>
      <c r="K28" s="7"/>
      <c r="L28" s="7"/>
      <c r="M28" s="7"/>
      <c r="N28" s="7"/>
      <c r="O28" s="8"/>
    </row>
    <row r="29" spans="3:15" ht="14.5" customHeight="1" thickBot="1" x14ac:dyDescent="0.2">
      <c r="C29" s="98" t="str">
        <f>+IF(C22="INSTALACIÓN DE NIVEL 2",TRAMITACIÓN!B21,
IF(C22="INSTALACIÓN DE NIVEL 1",TRAMITACIÓN!B5,
IF(C22="INSTALACIÓN NO SUJETA AL RSIF",TRAMITACIÓN!M5,
IF(C22="INSTALACIÓN DE NIVEL 2 ACOGIDA A LA IF-20",TRAMITACIÓN!S5,
IF(C22="INSTALACIÓN DE NIVEL 2 QUE PUEDE SER EJECUTADA COMO DE NIVEL 1",TRAMITACIÓN!M21,)))))</f>
        <v>a) Memoria técnica de la instalación realmente ejecutada.
b) Certificado de la instalación suscrito por la empresa frigorista/RITE (de acuerdo con la IF-10). 
c) Certificado de instalación eléctrica o informe de estado de instalación eléctrica indicando que se adecua a la normativa vigente cuando se ejecutó y funciona correctamente suscrito por empresa instaladora habilitada
c) Declaraciones de conformidad de los equipos a presión y del sistema de tuberías de acuerdo con el Real Decreto 709/2015, de 24 de julio y, en su caso, de los accesorios de seguridad o presión.
d) Declaraciones de conformidad CE de acuerdo con el Real Decreto 709/2015, de 24 de julio, de la instalación como conjunto, cuando se trate de equipos compactos, y para el resto de instalaciones, de todos los equipos a presión incluidos las declaraciones de conformidad de las tuberías cuando resulte de aplicación.
e) El titular precisa de disponer de una contrato de mantenimiento bien con una empresa RITE que cumpla los requisitos de una empresa frigorista de nivel 2 (ingeniero en la empresa + Seguro de RC de 900.000€) o con una empresa frigorista, según la tipología de instalación (climatización o proceso industrial/comercial)</v>
      </c>
      <c r="D29" s="99"/>
      <c r="E29" s="99"/>
      <c r="F29" s="99"/>
      <c r="G29" s="99"/>
      <c r="H29" s="100"/>
      <c r="I29" s="7"/>
      <c r="J29" s="7"/>
      <c r="K29" s="7"/>
      <c r="L29" s="7"/>
      <c r="M29" s="7"/>
      <c r="N29" s="7"/>
      <c r="O29" s="8"/>
    </row>
    <row r="30" spans="3:15" ht="14.5" customHeight="1" x14ac:dyDescent="0.15">
      <c r="C30" s="101"/>
      <c r="D30" s="102"/>
      <c r="E30" s="102"/>
      <c r="F30" s="102"/>
      <c r="G30" s="102"/>
      <c r="H30" s="103"/>
      <c r="I30" s="7"/>
      <c r="J30" s="120" t="s">
        <v>704</v>
      </c>
      <c r="K30" s="178"/>
      <c r="L30" s="178"/>
      <c r="M30" s="178"/>
      <c r="N30" s="178"/>
      <c r="O30" s="179"/>
    </row>
    <row r="31" spans="3:15" ht="14.5" customHeight="1" x14ac:dyDescent="0.15">
      <c r="C31" s="101"/>
      <c r="D31" s="102"/>
      <c r="E31" s="102"/>
      <c r="F31" s="102"/>
      <c r="G31" s="102"/>
      <c r="H31" s="103"/>
      <c r="I31" s="7"/>
      <c r="J31" s="180"/>
      <c r="K31" s="181"/>
      <c r="L31" s="181"/>
      <c r="M31" s="181"/>
      <c r="N31" s="181"/>
      <c r="O31" s="182"/>
    </row>
    <row r="32" spans="3:15" ht="14.5" customHeight="1" thickBot="1" x14ac:dyDescent="0.2">
      <c r="C32" s="101"/>
      <c r="D32" s="102"/>
      <c r="E32" s="102"/>
      <c r="F32" s="102"/>
      <c r="G32" s="102"/>
      <c r="H32" s="103"/>
      <c r="I32" s="7"/>
      <c r="J32" s="183"/>
      <c r="K32" s="184"/>
      <c r="L32" s="184"/>
      <c r="M32" s="184"/>
      <c r="N32" s="184"/>
      <c r="O32" s="185"/>
    </row>
    <row r="33" spans="3:15" ht="14.5" customHeight="1" x14ac:dyDescent="0.15">
      <c r="C33" s="101"/>
      <c r="D33" s="102"/>
      <c r="E33" s="102"/>
      <c r="F33" s="102"/>
      <c r="G33" s="102"/>
      <c r="H33" s="103"/>
      <c r="I33" s="7"/>
      <c r="J33" s="89" t="s">
        <v>705</v>
      </c>
      <c r="K33" s="90"/>
      <c r="L33" s="90"/>
      <c r="M33" s="90"/>
      <c r="N33" s="91"/>
      <c r="O33" s="186" t="s">
        <v>650</v>
      </c>
    </row>
    <row r="34" spans="3:15" ht="14.5" customHeight="1" x14ac:dyDescent="0.15">
      <c r="C34" s="101"/>
      <c r="D34" s="102"/>
      <c r="E34" s="102"/>
      <c r="F34" s="102"/>
      <c r="G34" s="102"/>
      <c r="H34" s="103"/>
      <c r="I34" s="7"/>
      <c r="J34" s="92"/>
      <c r="K34" s="93"/>
      <c r="L34" s="93"/>
      <c r="M34" s="93"/>
      <c r="N34" s="94"/>
      <c r="O34" s="186"/>
    </row>
    <row r="35" spans="3:15" ht="14.5" customHeight="1" thickBot="1" x14ac:dyDescent="0.2">
      <c r="C35" s="101"/>
      <c r="D35" s="102"/>
      <c r="E35" s="102"/>
      <c r="F35" s="102"/>
      <c r="G35" s="102"/>
      <c r="H35" s="103"/>
      <c r="I35" s="7"/>
      <c r="J35" s="92"/>
      <c r="K35" s="93"/>
      <c r="L35" s="93"/>
      <c r="M35" s="93"/>
      <c r="N35" s="94"/>
      <c r="O35" s="186"/>
    </row>
    <row r="36" spans="3:15" ht="14.5" customHeight="1" x14ac:dyDescent="0.15">
      <c r="C36" s="101"/>
      <c r="D36" s="102"/>
      <c r="E36" s="102"/>
      <c r="F36" s="102"/>
      <c r="G36" s="102"/>
      <c r="H36" s="103"/>
      <c r="I36" s="7"/>
      <c r="J36" s="187" t="str">
        <f>+IF(AND(O33="Sí",C22="INSTALACIÓN DE NIVEL 2"),"EMPRESA RITE QUE CUMPLA LOS REQUISITOS DE UNA EMPRESA DE NIVEL 2",
+IF(AND(O33="Sí",C22="INSTALACIÓN DE NIVEL 1"),"EMPRESA RITE - QUE CUMPLA REQUISITOS DE EMPRESA DE NIVEL 1 O 2 INDISTINTAMENTE",
+IF(AND(O33="Sí",C22="INSTALACIÓN NO SUJETA AL RSIF"),"EMPRESA RITE - QUE CUMPLA REQUISITOS DE EMPRESA DE NIVEL 1 O 2 INDISTINTAMENTE",
+IF(AND(O33="Sí",C22="INSTALACIÓN DE NIVEL 2 ACOGIDA A LA IF-20"),"INSTALACIÓN: EMPRESA RITE// MANTENIMIENTO: EMPRESA RITE/FRIGORISTA DE NIVEL 2",
+IF(AND(O33="Sí",C22="INSTALACIÓN DE NIVEL 2 QUE PUEDE SER EJECUTADA COMO DE NIVEL 1"),"EMPRESA RITE - QUE CUMPLA REQUISITOS DE EMPRESA DE NIVEL 1 (SIEMPRE QUE NO SE SOBREPASE LA CARGA MÁXIMA) ó DE NIVEL 2",
+IF(AND(O33="No",C22="INSTALACIÓN DE NIVEL 2"),"EMPRESA FRIGORISTA DE NIVEL 2",
+IF(AND(O33="No",C22="INSTALACIÓN DE NIVEL 1"),"EMPRESA FRIGORISTA DE NIVEL 1 O 2 INDISTINTAMENTE",
+IF(AND(O33="No",C22="INSTALACIÓN NO SUJETA AL RSIF"),"EMPRESA FRIGORISTA DE NIVEL 1 O 2 INDISTINTAMENTE",
+IF(AND(O33="No",C22="INSTALACIÓN DE NIVEL 2 ACOGIDA A LA IF-20"),"INSTALACIÓN: EMPRESA FRIGORISTA DE NIVEL 1 O 2 // MANTENIMIENTO: EMPRESA FRIGORISTA DE NIVEL 2",
+IF(AND(O33="No",C22="INSTALACIÓN DE NIVEL 2 QUE PUEDE SER EJECUTADA COMO DE NIVEL 1"),"EMPRESA FRIGORISTA DE NIVEL 1 (SIEMPRE QUE NO SE SOBREPASE LA CARGA MÁXIMA) ó DE NIVEL 2"))))))))))</f>
        <v>INSTALACIÓN: EMPRESA FRIGORISTA DE NIVEL 1 O 2 // MANTENIMIENTO: EMPRESA FRIGORISTA DE NIVEL 2</v>
      </c>
      <c r="K36" s="188"/>
      <c r="L36" s="188"/>
      <c r="M36" s="188"/>
      <c r="N36" s="188"/>
      <c r="O36" s="74"/>
    </row>
    <row r="37" spans="3:15" ht="14.5" customHeight="1" x14ac:dyDescent="0.15">
      <c r="C37" s="101"/>
      <c r="D37" s="102"/>
      <c r="E37" s="102"/>
      <c r="F37" s="102"/>
      <c r="G37" s="102"/>
      <c r="H37" s="103"/>
      <c r="I37" s="7"/>
      <c r="J37" s="189"/>
      <c r="K37" s="190"/>
      <c r="L37" s="190"/>
      <c r="M37" s="190"/>
      <c r="N37" s="190"/>
      <c r="O37" s="75"/>
    </row>
    <row r="38" spans="3:15" ht="14.5" customHeight="1" thickBot="1" x14ac:dyDescent="0.2">
      <c r="C38" s="101"/>
      <c r="D38" s="102"/>
      <c r="E38" s="102"/>
      <c r="F38" s="102"/>
      <c r="G38" s="102"/>
      <c r="H38" s="103"/>
      <c r="I38" s="7"/>
      <c r="J38" s="191"/>
      <c r="K38" s="192"/>
      <c r="L38" s="192"/>
      <c r="M38" s="192"/>
      <c r="N38" s="192"/>
      <c r="O38" s="76"/>
    </row>
    <row r="39" spans="3:15" ht="14.5" customHeight="1" x14ac:dyDescent="0.15">
      <c r="C39" s="101"/>
      <c r="D39" s="102"/>
      <c r="E39" s="102"/>
      <c r="F39" s="102"/>
      <c r="G39" s="102"/>
      <c r="H39" s="103"/>
      <c r="I39" s="7"/>
      <c r="J39" s="53" t="s">
        <v>709</v>
      </c>
      <c r="K39" s="54"/>
      <c r="L39" s="54"/>
      <c r="M39" s="54"/>
      <c r="N39" s="54"/>
      <c r="O39" s="55"/>
    </row>
    <row r="40" spans="3:15" ht="14.5" customHeight="1" thickBot="1" x14ac:dyDescent="0.2">
      <c r="C40" s="101"/>
      <c r="D40" s="102"/>
      <c r="E40" s="102"/>
      <c r="F40" s="102"/>
      <c r="G40" s="102"/>
      <c r="H40" s="103"/>
      <c r="I40" s="7"/>
      <c r="J40" s="56"/>
      <c r="K40" s="57"/>
      <c r="L40" s="57"/>
      <c r="M40" s="57"/>
      <c r="N40" s="57"/>
      <c r="O40" s="58"/>
    </row>
    <row r="41" spans="3:15" ht="14.5" customHeight="1" x14ac:dyDescent="0.15">
      <c r="C41" s="101"/>
      <c r="D41" s="102"/>
      <c r="E41" s="102"/>
      <c r="F41" s="102"/>
      <c r="G41" s="102"/>
      <c r="H41" s="103"/>
      <c r="I41" s="7"/>
      <c r="J41" s="169" t="str">
        <f>+IF(O33="Sí",'EMPRESAS FRIGORISTA_RITE'!B4,IF(O33="No",'EMPRESAS FRIGORISTA_RITE'!B25,"-"))</f>
        <v>a) Estar legalmente constituida en caso de que sea una persona jurídica
b) Disponer de la documentación que la identifique
c) Contar con un seguro de responsabilidad civil que cubra al menos 300.000 € por siniestro
c.1) Para empresas que deban cumplir con los requisitos de una empresa de nivel 2, el seguro deberá cubrir al menos 900.000 € por siniestro.
d) Disponer de al menos un instalador frigorista contratado
d.1) Para empresas que deban cumplir con los requisitos de una empresa de nivel 2, deberá de tener contratado un técnico titulado competente (ingeniero)
e) Disponer de la certificación de empresa para la manipulación de gases fluorados. Que el personal de la empresa posea la certificación personal de manipulación de gases fluorados acorde a las actividades que realiza.
f) Disponer de los medios técnicos indicados en la IF-13 del RSIF
g) Disponer de un contrato con un gestor de residuos
h) Estar dada de alta como pequeña empresa productora de residuos peligrosos.</v>
      </c>
      <c r="K41" s="170"/>
      <c r="L41" s="170"/>
      <c r="M41" s="170"/>
      <c r="N41" s="170"/>
      <c r="O41" s="171"/>
    </row>
    <row r="42" spans="3:15" ht="14.5" customHeight="1" x14ac:dyDescent="0.15">
      <c r="C42" s="101"/>
      <c r="D42" s="102"/>
      <c r="E42" s="102"/>
      <c r="F42" s="102"/>
      <c r="G42" s="102"/>
      <c r="H42" s="103"/>
      <c r="I42" s="7"/>
      <c r="J42" s="172"/>
      <c r="K42" s="173"/>
      <c r="L42" s="173"/>
      <c r="M42" s="173"/>
      <c r="N42" s="173"/>
      <c r="O42" s="174"/>
    </row>
    <row r="43" spans="3:15" ht="14.5" customHeight="1" x14ac:dyDescent="0.15">
      <c r="C43" s="101"/>
      <c r="D43" s="102"/>
      <c r="E43" s="102"/>
      <c r="F43" s="102"/>
      <c r="G43" s="102"/>
      <c r="H43" s="103"/>
      <c r="I43" s="7"/>
      <c r="J43" s="172"/>
      <c r="K43" s="173"/>
      <c r="L43" s="173"/>
      <c r="M43" s="173"/>
      <c r="N43" s="173"/>
      <c r="O43" s="174"/>
    </row>
    <row r="44" spans="3:15" ht="14.5" customHeight="1" x14ac:dyDescent="0.15">
      <c r="C44" s="101"/>
      <c r="D44" s="102"/>
      <c r="E44" s="102"/>
      <c r="F44" s="102"/>
      <c r="G44" s="102"/>
      <c r="H44" s="103"/>
      <c r="I44" s="7"/>
      <c r="J44" s="172"/>
      <c r="K44" s="173"/>
      <c r="L44" s="173"/>
      <c r="M44" s="173"/>
      <c r="N44" s="173"/>
      <c r="O44" s="174"/>
    </row>
    <row r="45" spans="3:15" ht="14.5" customHeight="1" x14ac:dyDescent="0.15">
      <c r="C45" s="101"/>
      <c r="D45" s="102"/>
      <c r="E45" s="102"/>
      <c r="F45" s="102"/>
      <c r="G45" s="102"/>
      <c r="H45" s="103"/>
      <c r="I45" s="7"/>
      <c r="J45" s="172"/>
      <c r="K45" s="173"/>
      <c r="L45" s="173"/>
      <c r="M45" s="173"/>
      <c r="N45" s="173"/>
      <c r="O45" s="174"/>
    </row>
    <row r="46" spans="3:15" ht="14.5" customHeight="1" x14ac:dyDescent="0.15">
      <c r="C46" s="101"/>
      <c r="D46" s="102"/>
      <c r="E46" s="102"/>
      <c r="F46" s="102"/>
      <c r="G46" s="102"/>
      <c r="H46" s="103"/>
      <c r="I46" s="7"/>
      <c r="J46" s="172"/>
      <c r="K46" s="173"/>
      <c r="L46" s="173"/>
      <c r="M46" s="173"/>
      <c r="N46" s="173"/>
      <c r="O46" s="174"/>
    </row>
    <row r="47" spans="3:15" ht="14.5" customHeight="1" x14ac:dyDescent="0.15">
      <c r="C47" s="101"/>
      <c r="D47" s="102"/>
      <c r="E47" s="102"/>
      <c r="F47" s="102"/>
      <c r="G47" s="102"/>
      <c r="H47" s="103"/>
      <c r="I47" s="7"/>
      <c r="J47" s="172"/>
      <c r="K47" s="173"/>
      <c r="L47" s="173"/>
      <c r="M47" s="173"/>
      <c r="N47" s="173"/>
      <c r="O47" s="174"/>
    </row>
    <row r="48" spans="3:15" ht="14.5" customHeight="1" x14ac:dyDescent="0.15">
      <c r="C48" s="101"/>
      <c r="D48" s="102"/>
      <c r="E48" s="102"/>
      <c r="F48" s="102"/>
      <c r="G48" s="102"/>
      <c r="H48" s="103"/>
      <c r="I48" s="7"/>
      <c r="J48" s="172"/>
      <c r="K48" s="173"/>
      <c r="L48" s="173"/>
      <c r="M48" s="173"/>
      <c r="N48" s="173"/>
      <c r="O48" s="174"/>
    </row>
    <row r="49" spans="3:15" ht="14.5" customHeight="1" x14ac:dyDescent="0.15">
      <c r="C49" s="101"/>
      <c r="D49" s="102"/>
      <c r="E49" s="102"/>
      <c r="F49" s="102"/>
      <c r="G49" s="102"/>
      <c r="H49" s="103"/>
      <c r="I49" s="7"/>
      <c r="J49" s="172"/>
      <c r="K49" s="173"/>
      <c r="L49" s="173"/>
      <c r="M49" s="173"/>
      <c r="N49" s="173"/>
      <c r="O49" s="174"/>
    </row>
    <row r="50" spans="3:15" ht="14.5" customHeight="1" x14ac:dyDescent="0.15">
      <c r="C50" s="101"/>
      <c r="D50" s="102"/>
      <c r="E50" s="102"/>
      <c r="F50" s="102"/>
      <c r="G50" s="102"/>
      <c r="H50" s="103"/>
      <c r="I50" s="7"/>
      <c r="J50" s="172"/>
      <c r="K50" s="173"/>
      <c r="L50" s="173"/>
      <c r="M50" s="173"/>
      <c r="N50" s="173"/>
      <c r="O50" s="174"/>
    </row>
    <row r="51" spans="3:15" ht="14.5" customHeight="1" x14ac:dyDescent="0.15">
      <c r="C51" s="101"/>
      <c r="D51" s="102"/>
      <c r="E51" s="102"/>
      <c r="F51" s="102"/>
      <c r="G51" s="102"/>
      <c r="H51" s="103"/>
      <c r="I51" s="7"/>
      <c r="J51" s="172"/>
      <c r="K51" s="173"/>
      <c r="L51" s="173"/>
      <c r="M51" s="173"/>
      <c r="N51" s="173"/>
      <c r="O51" s="174"/>
    </row>
    <row r="52" spans="3:15" ht="14.5" customHeight="1" x14ac:dyDescent="0.15">
      <c r="C52" s="101"/>
      <c r="D52" s="102"/>
      <c r="E52" s="102"/>
      <c r="F52" s="102"/>
      <c r="G52" s="102"/>
      <c r="H52" s="103"/>
      <c r="I52" s="7"/>
      <c r="J52" s="172"/>
      <c r="K52" s="173"/>
      <c r="L52" s="173"/>
      <c r="M52" s="173"/>
      <c r="N52" s="173"/>
      <c r="O52" s="174"/>
    </row>
    <row r="53" spans="3:15" ht="14.5" customHeight="1" x14ac:dyDescent="0.15">
      <c r="C53" s="101"/>
      <c r="D53" s="102"/>
      <c r="E53" s="102"/>
      <c r="F53" s="102"/>
      <c r="G53" s="102"/>
      <c r="H53" s="103"/>
      <c r="I53" s="7"/>
      <c r="J53" s="172"/>
      <c r="K53" s="173"/>
      <c r="L53" s="173"/>
      <c r="M53" s="173"/>
      <c r="N53" s="173"/>
      <c r="O53" s="174"/>
    </row>
    <row r="54" spans="3:15" ht="16.25" customHeight="1" x14ac:dyDescent="0.15">
      <c r="C54" s="101"/>
      <c r="D54" s="102"/>
      <c r="E54" s="102"/>
      <c r="F54" s="102"/>
      <c r="G54" s="102"/>
      <c r="H54" s="103"/>
      <c r="I54" s="7"/>
      <c r="J54" s="172"/>
      <c r="K54" s="173"/>
      <c r="L54" s="173"/>
      <c r="M54" s="173"/>
      <c r="N54" s="173"/>
      <c r="O54" s="174"/>
    </row>
    <row r="55" spans="3:15" ht="16.25" customHeight="1" x14ac:dyDescent="0.15">
      <c r="C55" s="101"/>
      <c r="D55" s="102"/>
      <c r="E55" s="102"/>
      <c r="F55" s="102"/>
      <c r="G55" s="102"/>
      <c r="H55" s="103"/>
      <c r="I55" s="7"/>
      <c r="J55" s="172"/>
      <c r="K55" s="173"/>
      <c r="L55" s="173"/>
      <c r="M55" s="173"/>
      <c r="N55" s="173"/>
      <c r="O55" s="174"/>
    </row>
    <row r="56" spans="3:15" ht="16.25" customHeight="1" x14ac:dyDescent="0.15">
      <c r="C56" s="101"/>
      <c r="D56" s="102"/>
      <c r="E56" s="102"/>
      <c r="F56" s="102"/>
      <c r="G56" s="102"/>
      <c r="H56" s="103"/>
      <c r="I56" s="7"/>
      <c r="J56" s="172"/>
      <c r="K56" s="173"/>
      <c r="L56" s="173"/>
      <c r="M56" s="173"/>
      <c r="N56" s="173"/>
      <c r="O56" s="174"/>
    </row>
    <row r="57" spans="3:15" ht="16.25" customHeight="1" x14ac:dyDescent="0.15">
      <c r="C57" s="101"/>
      <c r="D57" s="102"/>
      <c r="E57" s="102"/>
      <c r="F57" s="102"/>
      <c r="G57" s="102"/>
      <c r="H57" s="103"/>
      <c r="I57" s="7"/>
      <c r="J57" s="172"/>
      <c r="K57" s="173"/>
      <c r="L57" s="173"/>
      <c r="M57" s="173"/>
      <c r="N57" s="173"/>
      <c r="O57" s="174"/>
    </row>
    <row r="58" spans="3:15" ht="16.25" customHeight="1" x14ac:dyDescent="0.15">
      <c r="C58" s="101"/>
      <c r="D58" s="102"/>
      <c r="E58" s="102"/>
      <c r="F58" s="102"/>
      <c r="G58" s="102"/>
      <c r="H58" s="103"/>
      <c r="I58" s="7"/>
      <c r="J58" s="172"/>
      <c r="K58" s="173"/>
      <c r="L58" s="173"/>
      <c r="M58" s="173"/>
      <c r="N58" s="173"/>
      <c r="O58" s="174"/>
    </row>
    <row r="59" spans="3:15" ht="16.25" customHeight="1" x14ac:dyDescent="0.15">
      <c r="C59" s="101"/>
      <c r="D59" s="102"/>
      <c r="E59" s="102"/>
      <c r="F59" s="102"/>
      <c r="G59" s="102"/>
      <c r="H59" s="103"/>
      <c r="I59" s="7"/>
      <c r="J59" s="172"/>
      <c r="K59" s="173"/>
      <c r="L59" s="173"/>
      <c r="M59" s="173"/>
      <c r="N59" s="173"/>
      <c r="O59" s="174"/>
    </row>
    <row r="60" spans="3:15" ht="16.25" customHeight="1" x14ac:dyDescent="0.15">
      <c r="C60" s="101"/>
      <c r="D60" s="102"/>
      <c r="E60" s="102"/>
      <c r="F60" s="102"/>
      <c r="G60" s="102"/>
      <c r="H60" s="103"/>
      <c r="I60" s="7"/>
      <c r="J60" s="172"/>
      <c r="K60" s="173"/>
      <c r="L60" s="173"/>
      <c r="M60" s="173"/>
      <c r="N60" s="173"/>
      <c r="O60" s="174"/>
    </row>
    <row r="61" spans="3:15" ht="14.5" customHeight="1" x14ac:dyDescent="0.15">
      <c r="C61" s="101"/>
      <c r="D61" s="102"/>
      <c r="E61" s="102"/>
      <c r="F61" s="102"/>
      <c r="G61" s="102"/>
      <c r="H61" s="103"/>
      <c r="I61" s="7"/>
      <c r="J61" s="172"/>
      <c r="K61" s="173"/>
      <c r="L61" s="173"/>
      <c r="M61" s="173"/>
      <c r="N61" s="173"/>
      <c r="O61" s="174"/>
    </row>
    <row r="62" spans="3:15" ht="25.25" customHeight="1" thickBot="1" x14ac:dyDescent="0.2">
      <c r="C62" s="104"/>
      <c r="D62" s="105"/>
      <c r="E62" s="105"/>
      <c r="F62" s="105"/>
      <c r="G62" s="105"/>
      <c r="H62" s="106"/>
      <c r="I62" s="9"/>
      <c r="J62" s="175"/>
      <c r="K62" s="176"/>
      <c r="L62" s="176"/>
      <c r="M62" s="176"/>
      <c r="N62" s="176"/>
      <c r="O62" s="177"/>
    </row>
  </sheetData>
  <mergeCells count="49">
    <mergeCell ref="J41:O62"/>
    <mergeCell ref="J39:O40"/>
    <mergeCell ref="N21:N23"/>
    <mergeCell ref="J30:O32"/>
    <mergeCell ref="J33:N35"/>
    <mergeCell ref="O33:O35"/>
    <mergeCell ref="J36:O38"/>
    <mergeCell ref="J24:O24"/>
    <mergeCell ref="J25:O27"/>
    <mergeCell ref="O21:O23"/>
    <mergeCell ref="J21:L23"/>
    <mergeCell ref="M21:M23"/>
    <mergeCell ref="J11:L13"/>
    <mergeCell ref="J14:O14"/>
    <mergeCell ref="J15:O16"/>
    <mergeCell ref="M11:M13"/>
    <mergeCell ref="N11:N13"/>
    <mergeCell ref="O11:O13"/>
    <mergeCell ref="J17:O17"/>
    <mergeCell ref="J18:K20"/>
    <mergeCell ref="L18:L20"/>
    <mergeCell ref="M18:N20"/>
    <mergeCell ref="O18:O20"/>
    <mergeCell ref="J7:O7"/>
    <mergeCell ref="J8:K10"/>
    <mergeCell ref="L8:L10"/>
    <mergeCell ref="M8:N10"/>
    <mergeCell ref="O8:O10"/>
    <mergeCell ref="C29:H62"/>
    <mergeCell ref="F11:H13"/>
    <mergeCell ref="F14:F15"/>
    <mergeCell ref="G14:G15"/>
    <mergeCell ref="H14:H15"/>
    <mergeCell ref="C20:H21"/>
    <mergeCell ref="C11:E13"/>
    <mergeCell ref="C14:E15"/>
    <mergeCell ref="C16:E17"/>
    <mergeCell ref="F16:H17"/>
    <mergeCell ref="C7:H7"/>
    <mergeCell ref="C27:H28"/>
    <mergeCell ref="C22:H26"/>
    <mergeCell ref="F8:F10"/>
    <mergeCell ref="G8:G10"/>
    <mergeCell ref="H8:H10"/>
    <mergeCell ref="C18:E19"/>
    <mergeCell ref="F18:F19"/>
    <mergeCell ref="G18:G19"/>
    <mergeCell ref="H18:H19"/>
    <mergeCell ref="C8:E10"/>
  </mergeCells>
  <printOptions horizontalCentered="1"/>
  <pageMargins left="0.70866141732283472" right="0.70866141732283472" top="0.74803149606299213" bottom="0.74803149606299213" header="0.31496062992125984" footer="0.31496062992125984"/>
  <pageSetup paperSize="9" scale="46" orientation="landscape" verticalDpi="1200" r:id="rId1"/>
  <headerFooter>
    <oddHeader>&amp;RDOCUMENTO ELABORADO POR CONAIF</oddHeader>
    <oddFooter>&amp;LDEPARTAMENTO TÉCNICCO DE CONAIF&amp;CPágina &amp;P&amp;R&amp;D</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56FCE39-4C3C-4545-A669-3DA02D1E50E4}">
          <x14:formula1>
            <xm:f>AUXILIAR!$F$9:$F$175</xm:f>
          </x14:formula1>
          <xm:sqref>F8:F10</xm:sqref>
        </x14:dataValidation>
        <x14:dataValidation type="list" allowBlank="1" showInputMessage="1" showErrorMessage="1" xr:uid="{896E7521-6298-4BE0-9F69-0FF5E1D9FB48}">
          <x14:formula1>
            <xm:f>AUXILIAR!$B$6:$B$7</xm:f>
          </x14:formula1>
          <xm:sqref>F11:H13</xm:sqref>
        </x14:dataValidation>
        <x14:dataValidation type="list" allowBlank="1" showInputMessage="1" showErrorMessage="1" xr:uid="{DC879864-7355-4689-A9F1-122E93CC64CB}">
          <x14:formula1>
            <xm:f>AUXILIAR!$B$11:$B$12</xm:f>
          </x14:formula1>
          <xm:sqref>F16:H17</xm:sqref>
        </x14:dataValidation>
        <x14:dataValidation type="list" allowBlank="1" showInputMessage="1" showErrorMessage="1" xr:uid="{C373E65B-15E5-47DA-94EE-9BFCCA0DA960}">
          <x14:formula1>
            <xm:f>AUXILIAR!$B$16:$B$18</xm:f>
          </x14:formula1>
          <xm:sqref>H18:H19</xm:sqref>
        </x14:dataValidation>
        <x14:dataValidation type="list" allowBlank="1" showInputMessage="1" showErrorMessage="1" xr:uid="{90D0689C-5AB1-4386-93C5-170C1CF2603B}">
          <x14:formula1>
            <xm:f>AUXILIAR!$B$22:$B$23</xm:f>
          </x14:formula1>
          <xm:sqref>H14:H15</xm:sqref>
        </x14:dataValidation>
        <x14:dataValidation type="list" allowBlank="1" showInputMessage="1" showErrorMessage="1" xr:uid="{D8774393-E57D-45D7-957E-F123B295E9BB}">
          <x14:formula1>
            <xm:f>AUXILIAR!$B$37:$B$40</xm:f>
          </x14:formula1>
          <xm:sqref>O8:O10 O18:O20</xm:sqref>
        </x14:dataValidation>
        <x14:dataValidation type="list" allowBlank="1" showInputMessage="1" showErrorMessage="1" xr:uid="{22183CF0-AA20-4032-A5B0-6B94EA55E9D0}">
          <x14:formula1>
            <xm:f>AUXILIAR!$B$26:$B$34</xm:f>
          </x14:formula1>
          <xm:sqref>M11</xm:sqref>
        </x14:dataValidation>
        <x14:dataValidation type="list" allowBlank="1" showInputMessage="1" showErrorMessage="1" xr:uid="{D32545BC-DF80-435B-8E6C-6BBAA697AB7A}">
          <x14:formula1>
            <xm:f>AUXILIAR!$B$42:$B$54</xm:f>
          </x14:formula1>
          <xm:sqref>M21:M23</xm:sqref>
        </x14:dataValidation>
        <x14:dataValidation type="list" allowBlank="1" showInputMessage="1" showErrorMessage="1" xr:uid="{288982D2-A291-4B6E-BBE7-DA2DF846306D}">
          <x14:formula1>
            <xm:f>AUXILIAR!$C$6:$C$7</xm:f>
          </x14:formula1>
          <xm:sqref>O33:O35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6C9F-D8FA-4FB9-BE5E-FED0B8D2EC2B}">
  <sheetPr codeName="Hoja4"/>
  <dimension ref="B4:AD49"/>
  <sheetViews>
    <sheetView topLeftCell="B7" workbookViewId="0">
      <selection activeCell="B21" sqref="B21:L49"/>
    </sheetView>
  </sheetViews>
  <sheetFormatPr baseColWidth="10" defaultRowHeight="15" x14ac:dyDescent="0.2"/>
  <cols>
    <col min="13" max="13" width="30.33203125" customWidth="1"/>
    <col min="14" max="14" width="21.83203125" customWidth="1"/>
    <col min="16" max="16" width="20.6640625" customWidth="1"/>
    <col min="17" max="17" width="25.83203125" customWidth="1"/>
    <col min="18" max="18" width="22.1640625" customWidth="1"/>
  </cols>
  <sheetData>
    <row r="4" spans="2:30" ht="18" x14ac:dyDescent="0.2">
      <c r="B4" s="198" t="s">
        <v>694</v>
      </c>
      <c r="C4" s="198"/>
      <c r="D4" s="198"/>
      <c r="E4" s="198"/>
      <c r="F4" s="198"/>
      <c r="G4" s="198"/>
      <c r="H4" s="198"/>
      <c r="I4" s="198"/>
      <c r="J4" s="198"/>
      <c r="K4" s="198"/>
      <c r="L4" s="198"/>
      <c r="M4" s="198" t="s">
        <v>698</v>
      </c>
      <c r="N4" s="198"/>
      <c r="O4" s="198"/>
      <c r="P4" s="198"/>
      <c r="Q4" s="198"/>
      <c r="R4" s="198"/>
      <c r="S4" s="198" t="s">
        <v>700</v>
      </c>
      <c r="T4" s="198"/>
      <c r="U4" s="198"/>
      <c r="V4" s="198"/>
      <c r="W4" s="198"/>
      <c r="X4" s="198"/>
      <c r="Y4" s="198"/>
      <c r="Z4" s="198"/>
      <c r="AA4" s="198"/>
      <c r="AB4" s="198"/>
      <c r="AC4" s="198"/>
      <c r="AD4" s="198"/>
    </row>
    <row r="5" spans="2:30" ht="14.5" customHeight="1" x14ac:dyDescent="0.2">
      <c r="B5" s="196" t="s">
        <v>695</v>
      </c>
      <c r="C5" s="196"/>
      <c r="D5" s="196"/>
      <c r="E5" s="196"/>
      <c r="F5" s="196"/>
      <c r="G5" s="196"/>
      <c r="H5" s="196"/>
      <c r="I5" s="196"/>
      <c r="J5" s="196"/>
      <c r="K5" s="196"/>
      <c r="L5" s="196"/>
      <c r="M5" s="196" t="s">
        <v>702</v>
      </c>
      <c r="N5" s="201"/>
      <c r="O5" s="201"/>
      <c r="P5" s="201"/>
      <c r="Q5" s="201"/>
      <c r="R5" s="201"/>
      <c r="S5" s="197" t="s">
        <v>701</v>
      </c>
      <c r="T5" s="197"/>
      <c r="U5" s="197"/>
      <c r="V5" s="197"/>
      <c r="W5" s="197"/>
      <c r="X5" s="197"/>
      <c r="Y5" s="197"/>
      <c r="Z5" s="197"/>
      <c r="AA5" s="197"/>
      <c r="AB5" s="197"/>
      <c r="AC5" s="197"/>
      <c r="AD5" s="197"/>
    </row>
    <row r="6" spans="2:30" x14ac:dyDescent="0.2">
      <c r="B6" s="196"/>
      <c r="C6" s="196"/>
      <c r="D6" s="196"/>
      <c r="E6" s="196"/>
      <c r="F6" s="196"/>
      <c r="G6" s="196"/>
      <c r="H6" s="196"/>
      <c r="I6" s="196"/>
      <c r="J6" s="196"/>
      <c r="K6" s="196"/>
      <c r="L6" s="196"/>
      <c r="M6" s="201"/>
      <c r="N6" s="201"/>
      <c r="O6" s="201"/>
      <c r="P6" s="201"/>
      <c r="Q6" s="201"/>
      <c r="R6" s="201"/>
      <c r="S6" s="197"/>
      <c r="T6" s="197"/>
      <c r="U6" s="197"/>
      <c r="V6" s="197"/>
      <c r="W6" s="197"/>
      <c r="X6" s="197"/>
      <c r="Y6" s="197"/>
      <c r="Z6" s="197"/>
      <c r="AA6" s="197"/>
      <c r="AB6" s="197"/>
      <c r="AC6" s="197"/>
      <c r="AD6" s="197"/>
    </row>
    <row r="7" spans="2:30" x14ac:dyDescent="0.2">
      <c r="B7" s="196"/>
      <c r="C7" s="196"/>
      <c r="D7" s="196"/>
      <c r="E7" s="196"/>
      <c r="F7" s="196"/>
      <c r="G7" s="196"/>
      <c r="H7" s="196"/>
      <c r="I7" s="196"/>
      <c r="J7" s="196"/>
      <c r="K7" s="196"/>
      <c r="L7" s="196"/>
      <c r="M7" s="201"/>
      <c r="N7" s="201"/>
      <c r="O7" s="201"/>
      <c r="P7" s="201"/>
      <c r="Q7" s="201"/>
      <c r="R7" s="201"/>
      <c r="S7" s="197"/>
      <c r="T7" s="197"/>
      <c r="U7" s="197"/>
      <c r="V7" s="197"/>
      <c r="W7" s="197"/>
      <c r="X7" s="197"/>
      <c r="Y7" s="197"/>
      <c r="Z7" s="197"/>
      <c r="AA7" s="197"/>
      <c r="AB7" s="197"/>
      <c r="AC7" s="197"/>
      <c r="AD7" s="197"/>
    </row>
    <row r="8" spans="2:30" x14ac:dyDescent="0.2">
      <c r="B8" s="196"/>
      <c r="C8" s="196"/>
      <c r="D8" s="196"/>
      <c r="E8" s="196"/>
      <c r="F8" s="196"/>
      <c r="G8" s="196"/>
      <c r="H8" s="196"/>
      <c r="I8" s="196"/>
      <c r="J8" s="196"/>
      <c r="K8" s="196"/>
      <c r="L8" s="196"/>
      <c r="M8" s="201"/>
      <c r="N8" s="201"/>
      <c r="O8" s="201"/>
      <c r="P8" s="201"/>
      <c r="Q8" s="201"/>
      <c r="R8" s="201"/>
      <c r="S8" s="197"/>
      <c r="T8" s="197"/>
      <c r="U8" s="197"/>
      <c r="V8" s="197"/>
      <c r="W8" s="197"/>
      <c r="X8" s="197"/>
      <c r="Y8" s="197"/>
      <c r="Z8" s="197"/>
      <c r="AA8" s="197"/>
      <c r="AB8" s="197"/>
      <c r="AC8" s="197"/>
      <c r="AD8" s="197"/>
    </row>
    <row r="9" spans="2:30" x14ac:dyDescent="0.2">
      <c r="B9" s="196"/>
      <c r="C9" s="196"/>
      <c r="D9" s="196"/>
      <c r="E9" s="196"/>
      <c r="F9" s="196"/>
      <c r="G9" s="196"/>
      <c r="H9" s="196"/>
      <c r="I9" s="196"/>
      <c r="J9" s="196"/>
      <c r="K9" s="196"/>
      <c r="L9" s="196"/>
      <c r="M9" s="201"/>
      <c r="N9" s="201"/>
      <c r="O9" s="201"/>
      <c r="P9" s="201"/>
      <c r="Q9" s="201"/>
      <c r="R9" s="201"/>
      <c r="S9" s="197"/>
      <c r="T9" s="197"/>
      <c r="U9" s="197"/>
      <c r="V9" s="197"/>
      <c r="W9" s="197"/>
      <c r="X9" s="197"/>
      <c r="Y9" s="197"/>
      <c r="Z9" s="197"/>
      <c r="AA9" s="197"/>
      <c r="AB9" s="197"/>
      <c r="AC9" s="197"/>
      <c r="AD9" s="197"/>
    </row>
    <row r="10" spans="2:30" x14ac:dyDescent="0.2">
      <c r="B10" s="196"/>
      <c r="C10" s="196"/>
      <c r="D10" s="196"/>
      <c r="E10" s="196"/>
      <c r="F10" s="196"/>
      <c r="G10" s="196"/>
      <c r="H10" s="196"/>
      <c r="I10" s="196"/>
      <c r="J10" s="196"/>
      <c r="K10" s="196"/>
      <c r="L10" s="196"/>
      <c r="M10" s="201"/>
      <c r="N10" s="201"/>
      <c r="O10" s="201"/>
      <c r="P10" s="201"/>
      <c r="Q10" s="201"/>
      <c r="R10" s="201"/>
      <c r="S10" s="197"/>
      <c r="T10" s="197"/>
      <c r="U10" s="197"/>
      <c r="V10" s="197"/>
      <c r="W10" s="197"/>
      <c r="X10" s="197"/>
      <c r="Y10" s="197"/>
      <c r="Z10" s="197"/>
      <c r="AA10" s="197"/>
      <c r="AB10" s="197"/>
      <c r="AC10" s="197"/>
      <c r="AD10" s="197"/>
    </row>
    <row r="11" spans="2:30" x14ac:dyDescent="0.2">
      <c r="B11" s="196"/>
      <c r="C11" s="196"/>
      <c r="D11" s="196"/>
      <c r="E11" s="196"/>
      <c r="F11" s="196"/>
      <c r="G11" s="196"/>
      <c r="H11" s="196"/>
      <c r="I11" s="196"/>
      <c r="J11" s="196"/>
      <c r="K11" s="196"/>
      <c r="L11" s="196"/>
      <c r="M11" s="201"/>
      <c r="N11" s="201"/>
      <c r="O11" s="201"/>
      <c r="P11" s="201"/>
      <c r="Q11" s="201"/>
      <c r="R11" s="201"/>
      <c r="S11" s="197"/>
      <c r="T11" s="197"/>
      <c r="U11" s="197"/>
      <c r="V11" s="197"/>
      <c r="W11" s="197"/>
      <c r="X11" s="197"/>
      <c r="Y11" s="197"/>
      <c r="Z11" s="197"/>
      <c r="AA11" s="197"/>
      <c r="AB11" s="197"/>
      <c r="AC11" s="197"/>
      <c r="AD11" s="197"/>
    </row>
    <row r="12" spans="2:30" x14ac:dyDescent="0.2">
      <c r="B12" s="196"/>
      <c r="C12" s="196"/>
      <c r="D12" s="196"/>
      <c r="E12" s="196"/>
      <c r="F12" s="196"/>
      <c r="G12" s="196"/>
      <c r="H12" s="196"/>
      <c r="I12" s="196"/>
      <c r="J12" s="196"/>
      <c r="K12" s="196"/>
      <c r="L12" s="196"/>
      <c r="M12" s="201"/>
      <c r="N12" s="201"/>
      <c r="O12" s="201"/>
      <c r="P12" s="201"/>
      <c r="Q12" s="201"/>
      <c r="R12" s="201"/>
      <c r="S12" s="197"/>
      <c r="T12" s="197"/>
      <c r="U12" s="197"/>
      <c r="V12" s="197"/>
      <c r="W12" s="197"/>
      <c r="X12" s="197"/>
      <c r="Y12" s="197"/>
      <c r="Z12" s="197"/>
      <c r="AA12" s="197"/>
      <c r="AB12" s="197"/>
      <c r="AC12" s="197"/>
      <c r="AD12" s="197"/>
    </row>
    <row r="13" spans="2:30" x14ac:dyDescent="0.2">
      <c r="B13" s="196"/>
      <c r="C13" s="196"/>
      <c r="D13" s="196"/>
      <c r="E13" s="196"/>
      <c r="F13" s="196"/>
      <c r="G13" s="196"/>
      <c r="H13" s="196"/>
      <c r="I13" s="196"/>
      <c r="J13" s="196"/>
      <c r="K13" s="196"/>
      <c r="L13" s="196"/>
      <c r="M13" s="201"/>
      <c r="N13" s="201"/>
      <c r="O13" s="201"/>
      <c r="P13" s="201"/>
      <c r="Q13" s="201"/>
      <c r="R13" s="201"/>
      <c r="S13" s="197"/>
      <c r="T13" s="197"/>
      <c r="U13" s="197"/>
      <c r="V13" s="197"/>
      <c r="W13" s="197"/>
      <c r="X13" s="197"/>
      <c r="Y13" s="197"/>
      <c r="Z13" s="197"/>
      <c r="AA13" s="197"/>
      <c r="AB13" s="197"/>
      <c r="AC13" s="197"/>
      <c r="AD13" s="197"/>
    </row>
    <row r="14" spans="2:30" x14ac:dyDescent="0.2">
      <c r="B14" s="196"/>
      <c r="C14" s="196"/>
      <c r="D14" s="196"/>
      <c r="E14" s="196"/>
      <c r="F14" s="196"/>
      <c r="G14" s="196"/>
      <c r="H14" s="196"/>
      <c r="I14" s="196"/>
      <c r="J14" s="196"/>
      <c r="K14" s="196"/>
      <c r="L14" s="196"/>
      <c r="M14" s="201"/>
      <c r="N14" s="201"/>
      <c r="O14" s="201"/>
      <c r="P14" s="201"/>
      <c r="Q14" s="201"/>
      <c r="R14" s="201"/>
      <c r="S14" s="197"/>
      <c r="T14" s="197"/>
      <c r="U14" s="197"/>
      <c r="V14" s="197"/>
      <c r="W14" s="197"/>
      <c r="X14" s="197"/>
      <c r="Y14" s="197"/>
      <c r="Z14" s="197"/>
      <c r="AA14" s="197"/>
      <c r="AB14" s="197"/>
      <c r="AC14" s="197"/>
      <c r="AD14" s="197"/>
    </row>
    <row r="15" spans="2:30" x14ac:dyDescent="0.2">
      <c r="B15" s="196"/>
      <c r="C15" s="196"/>
      <c r="D15" s="196"/>
      <c r="E15" s="196"/>
      <c r="F15" s="196"/>
      <c r="G15" s="196"/>
      <c r="H15" s="196"/>
      <c r="I15" s="196"/>
      <c r="J15" s="196"/>
      <c r="K15" s="196"/>
      <c r="L15" s="196"/>
      <c r="M15" s="201"/>
      <c r="N15" s="201"/>
      <c r="O15" s="201"/>
      <c r="P15" s="201"/>
      <c r="Q15" s="201"/>
      <c r="R15" s="201"/>
      <c r="S15" s="197"/>
      <c r="T15" s="197"/>
      <c r="U15" s="197"/>
      <c r="V15" s="197"/>
      <c r="W15" s="197"/>
      <c r="X15" s="197"/>
      <c r="Y15" s="197"/>
      <c r="Z15" s="197"/>
      <c r="AA15" s="197"/>
      <c r="AB15" s="197"/>
      <c r="AC15" s="197"/>
      <c r="AD15" s="197"/>
    </row>
    <row r="16" spans="2:30" x14ac:dyDescent="0.2">
      <c r="B16" s="196"/>
      <c r="C16" s="196"/>
      <c r="D16" s="196"/>
      <c r="E16" s="196"/>
      <c r="F16" s="196"/>
      <c r="G16" s="196"/>
      <c r="H16" s="196"/>
      <c r="I16" s="196"/>
      <c r="J16" s="196"/>
      <c r="K16" s="196"/>
      <c r="L16" s="196"/>
      <c r="M16" s="201"/>
      <c r="N16" s="201"/>
      <c r="O16" s="201"/>
      <c r="P16" s="201"/>
      <c r="Q16" s="201"/>
      <c r="R16" s="201"/>
      <c r="S16" s="197"/>
      <c r="T16" s="197"/>
      <c r="U16" s="197"/>
      <c r="V16" s="197"/>
      <c r="W16" s="197"/>
      <c r="X16" s="197"/>
      <c r="Y16" s="197"/>
      <c r="Z16" s="197"/>
      <c r="AA16" s="197"/>
      <c r="AB16" s="197"/>
      <c r="AC16" s="197"/>
      <c r="AD16" s="197"/>
    </row>
    <row r="17" spans="2:30" x14ac:dyDescent="0.2">
      <c r="B17" s="196"/>
      <c r="C17" s="196"/>
      <c r="D17" s="196"/>
      <c r="E17" s="196"/>
      <c r="F17" s="196"/>
      <c r="G17" s="196"/>
      <c r="H17" s="196"/>
      <c r="I17" s="196"/>
      <c r="J17" s="196"/>
      <c r="K17" s="196"/>
      <c r="L17" s="196"/>
      <c r="M17" s="201"/>
      <c r="N17" s="201"/>
      <c r="O17" s="201"/>
      <c r="P17" s="201"/>
      <c r="Q17" s="201"/>
      <c r="R17" s="201"/>
      <c r="S17" s="197"/>
      <c r="T17" s="197"/>
      <c r="U17" s="197"/>
      <c r="V17" s="197"/>
      <c r="W17" s="197"/>
      <c r="X17" s="197"/>
      <c r="Y17" s="197"/>
      <c r="Z17" s="197"/>
      <c r="AA17" s="197"/>
      <c r="AB17" s="197"/>
      <c r="AC17" s="197"/>
      <c r="AD17" s="197"/>
    </row>
    <row r="18" spans="2:30" x14ac:dyDescent="0.2">
      <c r="B18" s="196"/>
      <c r="C18" s="196"/>
      <c r="D18" s="196"/>
      <c r="E18" s="196"/>
      <c r="F18" s="196"/>
      <c r="G18" s="196"/>
      <c r="H18" s="196"/>
      <c r="I18" s="196"/>
      <c r="J18" s="196"/>
      <c r="K18" s="196"/>
      <c r="L18" s="196"/>
      <c r="M18" s="201"/>
      <c r="N18" s="201"/>
      <c r="O18" s="201"/>
      <c r="P18" s="201"/>
      <c r="Q18" s="201"/>
      <c r="R18" s="201"/>
      <c r="S18" s="197"/>
      <c r="T18" s="197"/>
      <c r="U18" s="197"/>
      <c r="V18" s="197"/>
      <c r="W18" s="197"/>
      <c r="X18" s="197"/>
      <c r="Y18" s="197"/>
      <c r="Z18" s="197"/>
      <c r="AA18" s="197"/>
      <c r="AB18" s="197"/>
      <c r="AC18" s="197"/>
      <c r="AD18" s="197"/>
    </row>
    <row r="19" spans="2:30" ht="39.5" customHeight="1" x14ac:dyDescent="0.2">
      <c r="B19" s="196"/>
      <c r="C19" s="196"/>
      <c r="D19" s="196"/>
      <c r="E19" s="196"/>
      <c r="F19" s="196"/>
      <c r="G19" s="196"/>
      <c r="H19" s="196"/>
      <c r="I19" s="196"/>
      <c r="J19" s="196"/>
      <c r="K19" s="196"/>
      <c r="L19" s="196"/>
      <c r="M19" s="201"/>
      <c r="N19" s="201"/>
      <c r="O19" s="201"/>
      <c r="P19" s="201"/>
      <c r="Q19" s="201"/>
      <c r="R19" s="201"/>
      <c r="S19" s="197"/>
      <c r="T19" s="197"/>
      <c r="U19" s="197"/>
      <c r="V19" s="197"/>
      <c r="W19" s="197"/>
      <c r="X19" s="197"/>
      <c r="Y19" s="197"/>
      <c r="Z19" s="197"/>
      <c r="AA19" s="197"/>
      <c r="AB19" s="197"/>
      <c r="AC19" s="197"/>
      <c r="AD19" s="197"/>
    </row>
    <row r="20" spans="2:30" ht="37.75" customHeight="1" x14ac:dyDescent="0.2">
      <c r="B20" s="199" t="s">
        <v>696</v>
      </c>
      <c r="C20" s="199"/>
      <c r="D20" s="199"/>
      <c r="E20" s="199"/>
      <c r="F20" s="199"/>
      <c r="G20" s="199"/>
      <c r="H20" s="199"/>
      <c r="I20" s="199"/>
      <c r="J20" s="199"/>
      <c r="K20" s="199"/>
      <c r="L20" s="199"/>
      <c r="M20" s="200" t="s">
        <v>699</v>
      </c>
      <c r="N20" s="200"/>
      <c r="O20" s="200"/>
      <c r="P20" s="200"/>
      <c r="Q20" s="200"/>
      <c r="R20" s="200"/>
    </row>
    <row r="21" spans="2:30" ht="14.5" customHeight="1" x14ac:dyDescent="0.2">
      <c r="B21" s="196" t="s">
        <v>697</v>
      </c>
      <c r="C21" s="196"/>
      <c r="D21" s="196"/>
      <c r="E21" s="196"/>
      <c r="F21" s="196"/>
      <c r="G21" s="196"/>
      <c r="H21" s="196"/>
      <c r="I21" s="196"/>
      <c r="J21" s="196"/>
      <c r="K21" s="196"/>
      <c r="L21" s="196"/>
      <c r="M21" s="196" t="s">
        <v>703</v>
      </c>
      <c r="N21" s="201"/>
      <c r="O21" s="201"/>
      <c r="P21" s="201"/>
      <c r="Q21" s="201"/>
      <c r="R21" s="201"/>
    </row>
    <row r="22" spans="2:30" ht="14.5" customHeight="1" x14ac:dyDescent="0.2">
      <c r="B22" s="196"/>
      <c r="C22" s="196"/>
      <c r="D22" s="196"/>
      <c r="E22" s="196"/>
      <c r="F22" s="196"/>
      <c r="G22" s="196"/>
      <c r="H22" s="196"/>
      <c r="I22" s="196"/>
      <c r="J22" s="196"/>
      <c r="K22" s="196"/>
      <c r="L22" s="196"/>
      <c r="M22" s="201"/>
      <c r="N22" s="201"/>
      <c r="O22" s="201"/>
      <c r="P22" s="201"/>
      <c r="Q22" s="201"/>
      <c r="R22" s="201"/>
    </row>
    <row r="23" spans="2:30" ht="14.5" customHeight="1" x14ac:dyDescent="0.2">
      <c r="B23" s="196"/>
      <c r="C23" s="196"/>
      <c r="D23" s="196"/>
      <c r="E23" s="196"/>
      <c r="F23" s="196"/>
      <c r="G23" s="196"/>
      <c r="H23" s="196"/>
      <c r="I23" s="196"/>
      <c r="J23" s="196"/>
      <c r="K23" s="196"/>
      <c r="L23" s="196"/>
      <c r="M23" s="201"/>
      <c r="N23" s="201"/>
      <c r="O23" s="201"/>
      <c r="P23" s="201"/>
      <c r="Q23" s="201"/>
      <c r="R23" s="201"/>
    </row>
    <row r="24" spans="2:30" ht="14.5" customHeight="1" x14ac:dyDescent="0.2">
      <c r="B24" s="196"/>
      <c r="C24" s="196"/>
      <c r="D24" s="196"/>
      <c r="E24" s="196"/>
      <c r="F24" s="196"/>
      <c r="G24" s="196"/>
      <c r="H24" s="196"/>
      <c r="I24" s="196"/>
      <c r="J24" s="196"/>
      <c r="K24" s="196"/>
      <c r="L24" s="196"/>
      <c r="M24" s="201"/>
      <c r="N24" s="201"/>
      <c r="O24" s="201"/>
      <c r="P24" s="201"/>
      <c r="Q24" s="201"/>
      <c r="R24" s="201"/>
    </row>
    <row r="25" spans="2:30" ht="14.5" customHeight="1" x14ac:dyDescent="0.2">
      <c r="B25" s="196"/>
      <c r="C25" s="196"/>
      <c r="D25" s="196"/>
      <c r="E25" s="196"/>
      <c r="F25" s="196"/>
      <c r="G25" s="196"/>
      <c r="H25" s="196"/>
      <c r="I25" s="196"/>
      <c r="J25" s="196"/>
      <c r="K25" s="196"/>
      <c r="L25" s="196"/>
      <c r="M25" s="201"/>
      <c r="N25" s="201"/>
      <c r="O25" s="201"/>
      <c r="P25" s="201"/>
      <c r="Q25" s="201"/>
      <c r="R25" s="201"/>
    </row>
    <row r="26" spans="2:30" ht="14.5" customHeight="1" x14ac:dyDescent="0.2">
      <c r="B26" s="196"/>
      <c r="C26" s="196"/>
      <c r="D26" s="196"/>
      <c r="E26" s="196"/>
      <c r="F26" s="196"/>
      <c r="G26" s="196"/>
      <c r="H26" s="196"/>
      <c r="I26" s="196"/>
      <c r="J26" s="196"/>
      <c r="K26" s="196"/>
      <c r="L26" s="196"/>
      <c r="M26" s="201"/>
      <c r="N26" s="201"/>
      <c r="O26" s="201"/>
      <c r="P26" s="201"/>
      <c r="Q26" s="201"/>
      <c r="R26" s="201"/>
    </row>
    <row r="27" spans="2:30" ht="14.5" customHeight="1" x14ac:dyDescent="0.2">
      <c r="B27" s="196"/>
      <c r="C27" s="196"/>
      <c r="D27" s="196"/>
      <c r="E27" s="196"/>
      <c r="F27" s="196"/>
      <c r="G27" s="196"/>
      <c r="H27" s="196"/>
      <c r="I27" s="196"/>
      <c r="J27" s="196"/>
      <c r="K27" s="196"/>
      <c r="L27" s="196"/>
      <c r="M27" s="201"/>
      <c r="N27" s="201"/>
      <c r="O27" s="201"/>
      <c r="P27" s="201"/>
      <c r="Q27" s="201"/>
      <c r="R27" s="201"/>
    </row>
    <row r="28" spans="2:30" ht="14.5" customHeight="1" x14ac:dyDescent="0.2">
      <c r="B28" s="196"/>
      <c r="C28" s="196"/>
      <c r="D28" s="196"/>
      <c r="E28" s="196"/>
      <c r="F28" s="196"/>
      <c r="G28" s="196"/>
      <c r="H28" s="196"/>
      <c r="I28" s="196"/>
      <c r="J28" s="196"/>
      <c r="K28" s="196"/>
      <c r="L28" s="196"/>
      <c r="M28" s="201"/>
      <c r="N28" s="201"/>
      <c r="O28" s="201"/>
      <c r="P28" s="201"/>
      <c r="Q28" s="201"/>
      <c r="R28" s="201"/>
    </row>
    <row r="29" spans="2:30" ht="14.5" customHeight="1" x14ac:dyDescent="0.2">
      <c r="B29" s="196"/>
      <c r="C29" s="196"/>
      <c r="D29" s="196"/>
      <c r="E29" s="196"/>
      <c r="F29" s="196"/>
      <c r="G29" s="196"/>
      <c r="H29" s="196"/>
      <c r="I29" s="196"/>
      <c r="J29" s="196"/>
      <c r="K29" s="196"/>
      <c r="L29" s="196"/>
      <c r="M29" s="201"/>
      <c r="N29" s="201"/>
      <c r="O29" s="201"/>
      <c r="P29" s="201"/>
      <c r="Q29" s="201"/>
      <c r="R29" s="201"/>
    </row>
    <row r="30" spans="2:30" ht="14.5" customHeight="1" x14ac:dyDescent="0.2">
      <c r="B30" s="196"/>
      <c r="C30" s="196"/>
      <c r="D30" s="196"/>
      <c r="E30" s="196"/>
      <c r="F30" s="196"/>
      <c r="G30" s="196"/>
      <c r="H30" s="196"/>
      <c r="I30" s="196"/>
      <c r="J30" s="196"/>
      <c r="K30" s="196"/>
      <c r="L30" s="196"/>
      <c r="M30" s="201"/>
      <c r="N30" s="201"/>
      <c r="O30" s="201"/>
      <c r="P30" s="201"/>
      <c r="Q30" s="201"/>
      <c r="R30" s="201"/>
    </row>
    <row r="31" spans="2:30" ht="14.5" customHeight="1" x14ac:dyDescent="0.2">
      <c r="B31" s="196"/>
      <c r="C31" s="196"/>
      <c r="D31" s="196"/>
      <c r="E31" s="196"/>
      <c r="F31" s="196"/>
      <c r="G31" s="196"/>
      <c r="H31" s="196"/>
      <c r="I31" s="196"/>
      <c r="J31" s="196"/>
      <c r="K31" s="196"/>
      <c r="L31" s="196"/>
      <c r="M31" s="201"/>
      <c r="N31" s="201"/>
      <c r="O31" s="201"/>
      <c r="P31" s="201"/>
      <c r="Q31" s="201"/>
      <c r="R31" s="201"/>
    </row>
    <row r="32" spans="2:30" ht="14.5" customHeight="1" x14ac:dyDescent="0.2">
      <c r="B32" s="196"/>
      <c r="C32" s="196"/>
      <c r="D32" s="196"/>
      <c r="E32" s="196"/>
      <c r="F32" s="196"/>
      <c r="G32" s="196"/>
      <c r="H32" s="196"/>
      <c r="I32" s="196"/>
      <c r="J32" s="196"/>
      <c r="K32" s="196"/>
      <c r="L32" s="196"/>
      <c r="M32" s="201"/>
      <c r="N32" s="201"/>
      <c r="O32" s="201"/>
      <c r="P32" s="201"/>
      <c r="Q32" s="201"/>
      <c r="R32" s="201"/>
    </row>
    <row r="33" spans="2:18" ht="14.5" customHeight="1" x14ac:dyDescent="0.2">
      <c r="B33" s="196"/>
      <c r="C33" s="196"/>
      <c r="D33" s="196"/>
      <c r="E33" s="196"/>
      <c r="F33" s="196"/>
      <c r="G33" s="196"/>
      <c r="H33" s="196"/>
      <c r="I33" s="196"/>
      <c r="J33" s="196"/>
      <c r="K33" s="196"/>
      <c r="L33" s="196"/>
      <c r="M33" s="201"/>
      <c r="N33" s="201"/>
      <c r="O33" s="201"/>
      <c r="P33" s="201"/>
      <c r="Q33" s="201"/>
      <c r="R33" s="201"/>
    </row>
    <row r="34" spans="2:18" ht="14.5" customHeight="1" x14ac:dyDescent="0.2">
      <c r="B34" s="196"/>
      <c r="C34" s="196"/>
      <c r="D34" s="196"/>
      <c r="E34" s="196"/>
      <c r="F34" s="196"/>
      <c r="G34" s="196"/>
      <c r="H34" s="196"/>
      <c r="I34" s="196"/>
      <c r="J34" s="196"/>
      <c r="K34" s="196"/>
      <c r="L34" s="196"/>
      <c r="M34" s="201"/>
      <c r="N34" s="201"/>
      <c r="O34" s="201"/>
      <c r="P34" s="201"/>
      <c r="Q34" s="201"/>
      <c r="R34" s="201"/>
    </row>
    <row r="35" spans="2:18" ht="14.5" customHeight="1" x14ac:dyDescent="0.2">
      <c r="B35" s="196"/>
      <c r="C35" s="196"/>
      <c r="D35" s="196"/>
      <c r="E35" s="196"/>
      <c r="F35" s="196"/>
      <c r="G35" s="196"/>
      <c r="H35" s="196"/>
      <c r="I35" s="196"/>
      <c r="J35" s="196"/>
      <c r="K35" s="196"/>
      <c r="L35" s="196"/>
      <c r="M35" s="201"/>
      <c r="N35" s="201"/>
      <c r="O35" s="201"/>
      <c r="P35" s="201"/>
      <c r="Q35" s="201"/>
      <c r="R35" s="201"/>
    </row>
    <row r="36" spans="2:18" ht="14.5" customHeight="1" x14ac:dyDescent="0.2">
      <c r="B36" s="196"/>
      <c r="C36" s="196"/>
      <c r="D36" s="196"/>
      <c r="E36" s="196"/>
      <c r="F36" s="196"/>
      <c r="G36" s="196"/>
      <c r="H36" s="196"/>
      <c r="I36" s="196"/>
      <c r="J36" s="196"/>
      <c r="K36" s="196"/>
      <c r="L36" s="196"/>
      <c r="M36" s="201"/>
      <c r="N36" s="201"/>
      <c r="O36" s="201"/>
      <c r="P36" s="201"/>
      <c r="Q36" s="201"/>
      <c r="R36" s="201"/>
    </row>
    <row r="37" spans="2:18" ht="14.5" customHeight="1" x14ac:dyDescent="0.2">
      <c r="B37" s="196"/>
      <c r="C37" s="196"/>
      <c r="D37" s="196"/>
      <c r="E37" s="196"/>
      <c r="F37" s="196"/>
      <c r="G37" s="196"/>
      <c r="H37" s="196"/>
      <c r="I37" s="196"/>
      <c r="J37" s="196"/>
      <c r="K37" s="196"/>
      <c r="L37" s="196"/>
      <c r="M37" s="201"/>
      <c r="N37" s="201"/>
      <c r="O37" s="201"/>
      <c r="P37" s="201"/>
      <c r="Q37" s="201"/>
      <c r="R37" s="201"/>
    </row>
    <row r="38" spans="2:18" ht="14.5" customHeight="1" x14ac:dyDescent="0.2">
      <c r="B38" s="196"/>
      <c r="C38" s="196"/>
      <c r="D38" s="196"/>
      <c r="E38" s="196"/>
      <c r="F38" s="196"/>
      <c r="G38" s="196"/>
      <c r="H38" s="196"/>
      <c r="I38" s="196"/>
      <c r="J38" s="196"/>
      <c r="K38" s="196"/>
      <c r="L38" s="196"/>
      <c r="M38" s="201"/>
      <c r="N38" s="201"/>
      <c r="O38" s="201"/>
      <c r="P38" s="201"/>
      <c r="Q38" s="201"/>
      <c r="R38" s="201"/>
    </row>
    <row r="39" spans="2:18" ht="14.5" customHeight="1" x14ac:dyDescent="0.2">
      <c r="B39" s="196"/>
      <c r="C39" s="196"/>
      <c r="D39" s="196"/>
      <c r="E39" s="196"/>
      <c r="F39" s="196"/>
      <c r="G39" s="196"/>
      <c r="H39" s="196"/>
      <c r="I39" s="196"/>
      <c r="J39" s="196"/>
      <c r="K39" s="196"/>
      <c r="L39" s="196"/>
      <c r="M39" s="201"/>
      <c r="N39" s="201"/>
      <c r="O39" s="201"/>
      <c r="P39" s="201"/>
      <c r="Q39" s="201"/>
      <c r="R39" s="201"/>
    </row>
    <row r="40" spans="2:18" ht="14.5" customHeight="1" x14ac:dyDescent="0.2">
      <c r="B40" s="196"/>
      <c r="C40" s="196"/>
      <c r="D40" s="196"/>
      <c r="E40" s="196"/>
      <c r="F40" s="196"/>
      <c r="G40" s="196"/>
      <c r="H40" s="196"/>
      <c r="I40" s="196"/>
      <c r="J40" s="196"/>
      <c r="K40" s="196"/>
      <c r="L40" s="196"/>
      <c r="M40" s="201"/>
      <c r="N40" s="201"/>
      <c r="O40" s="201"/>
      <c r="P40" s="201"/>
      <c r="Q40" s="201"/>
      <c r="R40" s="201"/>
    </row>
    <row r="41" spans="2:18" ht="14.5" customHeight="1" x14ac:dyDescent="0.2">
      <c r="B41" s="196"/>
      <c r="C41" s="196"/>
      <c r="D41" s="196"/>
      <c r="E41" s="196"/>
      <c r="F41" s="196"/>
      <c r="G41" s="196"/>
      <c r="H41" s="196"/>
      <c r="I41" s="196"/>
      <c r="J41" s="196"/>
      <c r="K41" s="196"/>
      <c r="L41" s="196"/>
      <c r="M41" s="201"/>
      <c r="N41" s="201"/>
      <c r="O41" s="201"/>
      <c r="P41" s="201"/>
      <c r="Q41" s="201"/>
      <c r="R41" s="201"/>
    </row>
    <row r="42" spans="2:18" ht="14.5" customHeight="1" x14ac:dyDescent="0.2">
      <c r="B42" s="196"/>
      <c r="C42" s="196"/>
      <c r="D42" s="196"/>
      <c r="E42" s="196"/>
      <c r="F42" s="196"/>
      <c r="G42" s="196"/>
      <c r="H42" s="196"/>
      <c r="I42" s="196"/>
      <c r="J42" s="196"/>
      <c r="K42" s="196"/>
      <c r="L42" s="196"/>
      <c r="M42" s="201"/>
      <c r="N42" s="201"/>
      <c r="O42" s="201"/>
      <c r="P42" s="201"/>
      <c r="Q42" s="201"/>
      <c r="R42" s="201"/>
    </row>
    <row r="43" spans="2:18" ht="14.5" customHeight="1" x14ac:dyDescent="0.2">
      <c r="B43" s="196"/>
      <c r="C43" s="196"/>
      <c r="D43" s="196"/>
      <c r="E43" s="196"/>
      <c r="F43" s="196"/>
      <c r="G43" s="196"/>
      <c r="H43" s="196"/>
      <c r="I43" s="196"/>
      <c r="J43" s="196"/>
      <c r="K43" s="196"/>
      <c r="L43" s="196"/>
      <c r="M43" s="201"/>
      <c r="N43" s="201"/>
      <c r="O43" s="201"/>
      <c r="P43" s="201"/>
      <c r="Q43" s="201"/>
      <c r="R43" s="201"/>
    </row>
    <row r="44" spans="2:18" ht="14.5" customHeight="1" x14ac:dyDescent="0.2">
      <c r="B44" s="196"/>
      <c r="C44" s="196"/>
      <c r="D44" s="196"/>
      <c r="E44" s="196"/>
      <c r="F44" s="196"/>
      <c r="G44" s="196"/>
      <c r="H44" s="196"/>
      <c r="I44" s="196"/>
      <c r="J44" s="196"/>
      <c r="K44" s="196"/>
      <c r="L44" s="196"/>
      <c r="M44" s="201"/>
      <c r="N44" s="201"/>
      <c r="O44" s="201"/>
      <c r="P44" s="201"/>
      <c r="Q44" s="201"/>
      <c r="R44" s="201"/>
    </row>
    <row r="45" spans="2:18" ht="14.5" customHeight="1" x14ac:dyDescent="0.2">
      <c r="B45" s="196"/>
      <c r="C45" s="196"/>
      <c r="D45" s="196"/>
      <c r="E45" s="196"/>
      <c r="F45" s="196"/>
      <c r="G45" s="196"/>
      <c r="H45" s="196"/>
      <c r="I45" s="196"/>
      <c r="J45" s="196"/>
      <c r="K45" s="196"/>
      <c r="L45" s="196"/>
      <c r="M45" s="201"/>
      <c r="N45" s="201"/>
      <c r="O45" s="201"/>
      <c r="P45" s="201"/>
      <c r="Q45" s="201"/>
      <c r="R45" s="201"/>
    </row>
    <row r="46" spans="2:18" ht="14.5" customHeight="1" x14ac:dyDescent="0.2">
      <c r="B46" s="196"/>
      <c r="C46" s="196"/>
      <c r="D46" s="196"/>
      <c r="E46" s="196"/>
      <c r="F46" s="196"/>
      <c r="G46" s="196"/>
      <c r="H46" s="196"/>
      <c r="I46" s="196"/>
      <c r="J46" s="196"/>
      <c r="K46" s="196"/>
      <c r="L46" s="196"/>
      <c r="M46" s="201"/>
      <c r="N46" s="201"/>
      <c r="O46" s="201"/>
      <c r="P46" s="201"/>
      <c r="Q46" s="201"/>
      <c r="R46" s="201"/>
    </row>
    <row r="47" spans="2:18" x14ac:dyDescent="0.2">
      <c r="B47" s="196"/>
      <c r="C47" s="196"/>
      <c r="D47" s="196"/>
      <c r="E47" s="196"/>
      <c r="F47" s="196"/>
      <c r="G47" s="196"/>
      <c r="H47" s="196"/>
      <c r="I47" s="196"/>
      <c r="J47" s="196"/>
      <c r="K47" s="196"/>
      <c r="L47" s="196"/>
      <c r="M47" s="201"/>
      <c r="N47" s="201"/>
      <c r="O47" s="201"/>
      <c r="P47" s="201"/>
      <c r="Q47" s="201"/>
      <c r="R47" s="201"/>
    </row>
    <row r="48" spans="2:18" x14ac:dyDescent="0.2">
      <c r="B48" s="196"/>
      <c r="C48" s="196"/>
      <c r="D48" s="196"/>
      <c r="E48" s="196"/>
      <c r="F48" s="196"/>
      <c r="G48" s="196"/>
      <c r="H48" s="196"/>
      <c r="I48" s="196"/>
      <c r="J48" s="196"/>
      <c r="K48" s="196"/>
      <c r="L48" s="196"/>
      <c r="M48" s="201"/>
      <c r="N48" s="201"/>
      <c r="O48" s="201"/>
      <c r="P48" s="201"/>
      <c r="Q48" s="201"/>
      <c r="R48" s="201"/>
    </row>
    <row r="49" spans="2:18" x14ac:dyDescent="0.2">
      <c r="B49" s="196"/>
      <c r="C49" s="196"/>
      <c r="D49" s="196"/>
      <c r="E49" s="196"/>
      <c r="F49" s="196"/>
      <c r="G49" s="196"/>
      <c r="H49" s="196"/>
      <c r="I49" s="196"/>
      <c r="J49" s="196"/>
      <c r="K49" s="196"/>
      <c r="L49" s="196"/>
      <c r="M49" s="201"/>
      <c r="N49" s="201"/>
      <c r="O49" s="201"/>
      <c r="P49" s="201"/>
      <c r="Q49" s="201"/>
      <c r="R49" s="201"/>
    </row>
  </sheetData>
  <mergeCells count="10">
    <mergeCell ref="B21:L49"/>
    <mergeCell ref="S5:AD19"/>
    <mergeCell ref="S4:AD4"/>
    <mergeCell ref="B5:L19"/>
    <mergeCell ref="B4:L4"/>
    <mergeCell ref="B20:L20"/>
    <mergeCell ref="M4:R4"/>
    <mergeCell ref="M20:R20"/>
    <mergeCell ref="M5:R19"/>
    <mergeCell ref="M21:R49"/>
  </mergeCell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4856D-D734-452B-B5F1-EE151521B5BC}">
  <sheetPr codeName="Hoja5"/>
  <dimension ref="B3:I44"/>
  <sheetViews>
    <sheetView topLeftCell="A16" workbookViewId="0">
      <selection activeCell="B4" sqref="B4:I23"/>
    </sheetView>
  </sheetViews>
  <sheetFormatPr baseColWidth="10" defaultRowHeight="15" x14ac:dyDescent="0.2"/>
  <cols>
    <col min="9" max="9" width="36" customWidth="1"/>
  </cols>
  <sheetData>
    <row r="3" spans="2:9" x14ac:dyDescent="0.2">
      <c r="B3" s="202" t="s">
        <v>707</v>
      </c>
      <c r="C3" s="202"/>
      <c r="D3" s="202"/>
      <c r="E3" s="202"/>
      <c r="F3" s="202"/>
      <c r="G3" s="202"/>
      <c r="H3" s="202"/>
      <c r="I3" s="202"/>
    </row>
    <row r="4" spans="2:9" ht="14.5" customHeight="1" x14ac:dyDescent="0.2">
      <c r="B4" s="203" t="s">
        <v>729</v>
      </c>
      <c r="C4" s="203"/>
      <c r="D4" s="203"/>
      <c r="E4" s="203"/>
      <c r="F4" s="203"/>
      <c r="G4" s="203"/>
      <c r="H4" s="203"/>
      <c r="I4" s="203"/>
    </row>
    <row r="5" spans="2:9" ht="14.5" customHeight="1" x14ac:dyDescent="0.2">
      <c r="B5" s="203"/>
      <c r="C5" s="203"/>
      <c r="D5" s="203"/>
      <c r="E5" s="203"/>
      <c r="F5" s="203"/>
      <c r="G5" s="203"/>
      <c r="H5" s="203"/>
      <c r="I5" s="203"/>
    </row>
    <row r="6" spans="2:9" ht="14.5" customHeight="1" x14ac:dyDescent="0.2">
      <c r="B6" s="203"/>
      <c r="C6" s="203"/>
      <c r="D6" s="203"/>
      <c r="E6" s="203"/>
      <c r="F6" s="203"/>
      <c r="G6" s="203"/>
      <c r="H6" s="203"/>
      <c r="I6" s="203"/>
    </row>
    <row r="7" spans="2:9" ht="14.5" customHeight="1" x14ac:dyDescent="0.2">
      <c r="B7" s="203"/>
      <c r="C7" s="203"/>
      <c r="D7" s="203"/>
      <c r="E7" s="203"/>
      <c r="F7" s="203"/>
      <c r="G7" s="203"/>
      <c r="H7" s="203"/>
      <c r="I7" s="203"/>
    </row>
    <row r="8" spans="2:9" ht="14.5" customHeight="1" x14ac:dyDescent="0.2">
      <c r="B8" s="203"/>
      <c r="C8" s="203"/>
      <c r="D8" s="203"/>
      <c r="E8" s="203"/>
      <c r="F8" s="203"/>
      <c r="G8" s="203"/>
      <c r="H8" s="203"/>
      <c r="I8" s="203"/>
    </row>
    <row r="9" spans="2:9" ht="14.5" customHeight="1" x14ac:dyDescent="0.2">
      <c r="B9" s="203"/>
      <c r="C9" s="203"/>
      <c r="D9" s="203"/>
      <c r="E9" s="203"/>
      <c r="F9" s="203"/>
      <c r="G9" s="203"/>
      <c r="H9" s="203"/>
      <c r="I9" s="203"/>
    </row>
    <row r="10" spans="2:9" ht="14.5" customHeight="1" x14ac:dyDescent="0.2">
      <c r="B10" s="203"/>
      <c r="C10" s="203"/>
      <c r="D10" s="203"/>
      <c r="E10" s="203"/>
      <c r="F10" s="203"/>
      <c r="G10" s="203"/>
      <c r="H10" s="203"/>
      <c r="I10" s="203"/>
    </row>
    <row r="11" spans="2:9" ht="14.5" customHeight="1" x14ac:dyDescent="0.2">
      <c r="B11" s="203"/>
      <c r="C11" s="203"/>
      <c r="D11" s="203"/>
      <c r="E11" s="203"/>
      <c r="F11" s="203"/>
      <c r="G11" s="203"/>
      <c r="H11" s="203"/>
      <c r="I11" s="203"/>
    </row>
    <row r="12" spans="2:9" ht="14.5" customHeight="1" x14ac:dyDescent="0.2">
      <c r="B12" s="203"/>
      <c r="C12" s="203"/>
      <c r="D12" s="203"/>
      <c r="E12" s="203"/>
      <c r="F12" s="203"/>
      <c r="G12" s="203"/>
      <c r="H12" s="203"/>
      <c r="I12" s="203"/>
    </row>
    <row r="13" spans="2:9" ht="14.5" customHeight="1" x14ac:dyDescent="0.2">
      <c r="B13" s="203"/>
      <c r="C13" s="203"/>
      <c r="D13" s="203"/>
      <c r="E13" s="203"/>
      <c r="F13" s="203"/>
      <c r="G13" s="203"/>
      <c r="H13" s="203"/>
      <c r="I13" s="203"/>
    </row>
    <row r="14" spans="2:9" ht="14.5" customHeight="1" x14ac:dyDescent="0.2">
      <c r="B14" s="203"/>
      <c r="C14" s="203"/>
      <c r="D14" s="203"/>
      <c r="E14" s="203"/>
      <c r="F14" s="203"/>
      <c r="G14" s="203"/>
      <c r="H14" s="203"/>
      <c r="I14" s="203"/>
    </row>
    <row r="15" spans="2:9" ht="14.5" customHeight="1" x14ac:dyDescent="0.2">
      <c r="B15" s="203"/>
      <c r="C15" s="203"/>
      <c r="D15" s="203"/>
      <c r="E15" s="203"/>
      <c r="F15" s="203"/>
      <c r="G15" s="203"/>
      <c r="H15" s="203"/>
      <c r="I15" s="203"/>
    </row>
    <row r="16" spans="2:9" ht="14.5" customHeight="1" x14ac:dyDescent="0.2">
      <c r="B16" s="203"/>
      <c r="C16" s="203"/>
      <c r="D16" s="203"/>
      <c r="E16" s="203"/>
      <c r="F16" s="203"/>
      <c r="G16" s="203"/>
      <c r="H16" s="203"/>
      <c r="I16" s="203"/>
    </row>
    <row r="17" spans="2:9" ht="14.5" customHeight="1" x14ac:dyDescent="0.2">
      <c r="B17" s="203"/>
      <c r="C17" s="203"/>
      <c r="D17" s="203"/>
      <c r="E17" s="203"/>
      <c r="F17" s="203"/>
      <c r="G17" s="203"/>
      <c r="H17" s="203"/>
      <c r="I17" s="203"/>
    </row>
    <row r="18" spans="2:9" x14ac:dyDescent="0.2">
      <c r="B18" s="203"/>
      <c r="C18" s="203"/>
      <c r="D18" s="203"/>
      <c r="E18" s="203"/>
      <c r="F18" s="203"/>
      <c r="G18" s="203"/>
      <c r="H18" s="203"/>
      <c r="I18" s="203"/>
    </row>
    <row r="19" spans="2:9" x14ac:dyDescent="0.2">
      <c r="B19" s="203"/>
      <c r="C19" s="203"/>
      <c r="D19" s="203"/>
      <c r="E19" s="203"/>
      <c r="F19" s="203"/>
      <c r="G19" s="203"/>
      <c r="H19" s="203"/>
      <c r="I19" s="203"/>
    </row>
    <row r="20" spans="2:9" x14ac:dyDescent="0.2">
      <c r="B20" s="203"/>
      <c r="C20" s="203"/>
      <c r="D20" s="203"/>
      <c r="E20" s="203"/>
      <c r="F20" s="203"/>
      <c r="G20" s="203"/>
      <c r="H20" s="203"/>
      <c r="I20" s="203"/>
    </row>
    <row r="21" spans="2:9" x14ac:dyDescent="0.2">
      <c r="B21" s="203"/>
      <c r="C21" s="203"/>
      <c r="D21" s="203"/>
      <c r="E21" s="203"/>
      <c r="F21" s="203"/>
      <c r="G21" s="203"/>
      <c r="H21" s="203"/>
      <c r="I21" s="203"/>
    </row>
    <row r="22" spans="2:9" x14ac:dyDescent="0.2">
      <c r="B22" s="203"/>
      <c r="C22" s="203"/>
      <c r="D22" s="203"/>
      <c r="E22" s="203"/>
      <c r="F22" s="203"/>
      <c r="G22" s="203"/>
      <c r="H22" s="203"/>
      <c r="I22" s="203"/>
    </row>
    <row r="23" spans="2:9" x14ac:dyDescent="0.2">
      <c r="B23" s="203"/>
      <c r="C23" s="203"/>
      <c r="D23" s="203"/>
      <c r="E23" s="203"/>
      <c r="F23" s="203"/>
      <c r="G23" s="203"/>
      <c r="H23" s="203"/>
      <c r="I23" s="203"/>
    </row>
    <row r="24" spans="2:9" x14ac:dyDescent="0.2">
      <c r="B24" s="202" t="s">
        <v>708</v>
      </c>
      <c r="C24" s="202"/>
      <c r="D24" s="202"/>
      <c r="E24" s="202"/>
      <c r="F24" s="202"/>
      <c r="G24" s="202"/>
      <c r="H24" s="202"/>
      <c r="I24" s="202"/>
    </row>
    <row r="25" spans="2:9" ht="14.5" customHeight="1" x14ac:dyDescent="0.2">
      <c r="B25" s="203" t="s">
        <v>728</v>
      </c>
      <c r="C25" s="203"/>
      <c r="D25" s="203"/>
      <c r="E25" s="203"/>
      <c r="F25" s="203"/>
      <c r="G25" s="203"/>
      <c r="H25" s="203"/>
      <c r="I25" s="203"/>
    </row>
    <row r="26" spans="2:9" ht="14.5" customHeight="1" x14ac:dyDescent="0.2">
      <c r="B26" s="203"/>
      <c r="C26" s="203"/>
      <c r="D26" s="203"/>
      <c r="E26" s="203"/>
      <c r="F26" s="203"/>
      <c r="G26" s="203"/>
      <c r="H26" s="203"/>
      <c r="I26" s="203"/>
    </row>
    <row r="27" spans="2:9" ht="14.5" customHeight="1" x14ac:dyDescent="0.2">
      <c r="B27" s="203"/>
      <c r="C27" s="203"/>
      <c r="D27" s="203"/>
      <c r="E27" s="203"/>
      <c r="F27" s="203"/>
      <c r="G27" s="203"/>
      <c r="H27" s="203"/>
      <c r="I27" s="203"/>
    </row>
    <row r="28" spans="2:9" ht="14.5" customHeight="1" x14ac:dyDescent="0.2">
      <c r="B28" s="203"/>
      <c r="C28" s="203"/>
      <c r="D28" s="203"/>
      <c r="E28" s="203"/>
      <c r="F28" s="203"/>
      <c r="G28" s="203"/>
      <c r="H28" s="203"/>
      <c r="I28" s="203"/>
    </row>
    <row r="29" spans="2:9" ht="14.5" customHeight="1" x14ac:dyDescent="0.2">
      <c r="B29" s="203"/>
      <c r="C29" s="203"/>
      <c r="D29" s="203"/>
      <c r="E29" s="203"/>
      <c r="F29" s="203"/>
      <c r="G29" s="203"/>
      <c r="H29" s="203"/>
      <c r="I29" s="203"/>
    </row>
    <row r="30" spans="2:9" ht="14.5" customHeight="1" x14ac:dyDescent="0.2">
      <c r="B30" s="203"/>
      <c r="C30" s="203"/>
      <c r="D30" s="203"/>
      <c r="E30" s="203"/>
      <c r="F30" s="203"/>
      <c r="G30" s="203"/>
      <c r="H30" s="203"/>
      <c r="I30" s="203"/>
    </row>
    <row r="31" spans="2:9" ht="14.5" customHeight="1" x14ac:dyDescent="0.2">
      <c r="B31" s="203"/>
      <c r="C31" s="203"/>
      <c r="D31" s="203"/>
      <c r="E31" s="203"/>
      <c r="F31" s="203"/>
      <c r="G31" s="203"/>
      <c r="H31" s="203"/>
      <c r="I31" s="203"/>
    </row>
    <row r="32" spans="2:9" ht="14.5" customHeight="1" x14ac:dyDescent="0.2">
      <c r="B32" s="203"/>
      <c r="C32" s="203"/>
      <c r="D32" s="203"/>
      <c r="E32" s="203"/>
      <c r="F32" s="203"/>
      <c r="G32" s="203"/>
      <c r="H32" s="203"/>
      <c r="I32" s="203"/>
    </row>
    <row r="33" spans="2:9" ht="14.5" customHeight="1" x14ac:dyDescent="0.2">
      <c r="B33" s="203"/>
      <c r="C33" s="203"/>
      <c r="D33" s="203"/>
      <c r="E33" s="203"/>
      <c r="F33" s="203"/>
      <c r="G33" s="203"/>
      <c r="H33" s="203"/>
      <c r="I33" s="203"/>
    </row>
    <row r="34" spans="2:9" ht="14.5" customHeight="1" x14ac:dyDescent="0.2">
      <c r="B34" s="203"/>
      <c r="C34" s="203"/>
      <c r="D34" s="203"/>
      <c r="E34" s="203"/>
      <c r="F34" s="203"/>
      <c r="G34" s="203"/>
      <c r="H34" s="203"/>
      <c r="I34" s="203"/>
    </row>
    <row r="35" spans="2:9" ht="14.5" customHeight="1" x14ac:dyDescent="0.2">
      <c r="B35" s="203"/>
      <c r="C35" s="203"/>
      <c r="D35" s="203"/>
      <c r="E35" s="203"/>
      <c r="F35" s="203"/>
      <c r="G35" s="203"/>
      <c r="H35" s="203"/>
      <c r="I35" s="203"/>
    </row>
    <row r="36" spans="2:9" ht="14.5" customHeight="1" x14ac:dyDescent="0.2">
      <c r="B36" s="203"/>
      <c r="C36" s="203"/>
      <c r="D36" s="203"/>
      <c r="E36" s="203"/>
      <c r="F36" s="203"/>
      <c r="G36" s="203"/>
      <c r="H36" s="203"/>
      <c r="I36" s="203"/>
    </row>
    <row r="37" spans="2:9" ht="14.5" customHeight="1" x14ac:dyDescent="0.2">
      <c r="B37" s="203"/>
      <c r="C37" s="203"/>
      <c r="D37" s="203"/>
      <c r="E37" s="203"/>
      <c r="F37" s="203"/>
      <c r="G37" s="203"/>
      <c r="H37" s="203"/>
      <c r="I37" s="203"/>
    </row>
    <row r="38" spans="2:9" ht="14.5" customHeight="1" x14ac:dyDescent="0.2">
      <c r="B38" s="203"/>
      <c r="C38" s="203"/>
      <c r="D38" s="203"/>
      <c r="E38" s="203"/>
      <c r="F38" s="203"/>
      <c r="G38" s="203"/>
      <c r="H38" s="203"/>
      <c r="I38" s="203"/>
    </row>
    <row r="39" spans="2:9" ht="14.5" customHeight="1" x14ac:dyDescent="0.2">
      <c r="B39" s="203"/>
      <c r="C39" s="203"/>
      <c r="D39" s="203"/>
      <c r="E39" s="203"/>
      <c r="F39" s="203"/>
      <c r="G39" s="203"/>
      <c r="H39" s="203"/>
      <c r="I39" s="203"/>
    </row>
    <row r="40" spans="2:9" ht="14.5" customHeight="1" x14ac:dyDescent="0.2">
      <c r="B40" s="203"/>
      <c r="C40" s="203"/>
      <c r="D40" s="203"/>
      <c r="E40" s="203"/>
      <c r="F40" s="203"/>
      <c r="G40" s="203"/>
      <c r="H40" s="203"/>
      <c r="I40" s="203"/>
    </row>
    <row r="41" spans="2:9" ht="14.5" customHeight="1" x14ac:dyDescent="0.2">
      <c r="B41" s="203"/>
      <c r="C41" s="203"/>
      <c r="D41" s="203"/>
      <c r="E41" s="203"/>
      <c r="F41" s="203"/>
      <c r="G41" s="203"/>
      <c r="H41" s="203"/>
      <c r="I41" s="203"/>
    </row>
    <row r="42" spans="2:9" ht="14.5" customHeight="1" x14ac:dyDescent="0.2">
      <c r="B42" s="203"/>
      <c r="C42" s="203"/>
      <c r="D42" s="203"/>
      <c r="E42" s="203"/>
      <c r="F42" s="203"/>
      <c r="G42" s="203"/>
      <c r="H42" s="203"/>
      <c r="I42" s="203"/>
    </row>
    <row r="43" spans="2:9" ht="14.5" customHeight="1" x14ac:dyDescent="0.2">
      <c r="B43" s="203"/>
      <c r="C43" s="203"/>
      <c r="D43" s="203"/>
      <c r="E43" s="203"/>
      <c r="F43" s="203"/>
      <c r="G43" s="203"/>
      <c r="H43" s="203"/>
      <c r="I43" s="203"/>
    </row>
    <row r="44" spans="2:9" ht="14.5" customHeight="1" x14ac:dyDescent="0.2">
      <c r="B44" s="203"/>
      <c r="C44" s="203"/>
      <c r="D44" s="203"/>
      <c r="E44" s="203"/>
      <c r="F44" s="203"/>
      <c r="G44" s="203"/>
      <c r="H44" s="203"/>
      <c r="I44" s="203"/>
    </row>
  </sheetData>
  <mergeCells count="4">
    <mergeCell ref="B3:I3"/>
    <mergeCell ref="B4:I23"/>
    <mergeCell ref="B24:I24"/>
    <mergeCell ref="B25:I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MANEJO</vt:lpstr>
      <vt:lpstr>AUXILIAR</vt:lpstr>
      <vt:lpstr>COMPROBADOR INSTALACIONES</vt:lpstr>
      <vt:lpstr>TRAMITACIÓN</vt:lpstr>
      <vt:lpstr>EMPRESAS FRIGORISTA_RITE</vt:lpstr>
      <vt:lpstr>'COMPROBADOR INSTALACIONES'!Área_de_impresión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Rial</dc:creator>
  <cp:lastModifiedBy>Ana Hermosilla Zamora</cp:lastModifiedBy>
  <cp:lastPrinted>2025-08-03T12:25:29Z</cp:lastPrinted>
  <dcterms:created xsi:type="dcterms:W3CDTF">2015-06-05T18:19:34Z</dcterms:created>
  <dcterms:modified xsi:type="dcterms:W3CDTF">2025-09-10T11:37:38Z</dcterms:modified>
</cp:coreProperties>
</file>